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環境生活課\非公開\【環境Ｇ】\地球温暖化・省エネ・ＥＭＳ・環境大賞\ゼ　ゼロカーボンシティ\02_脱炭素先行地域\01_脱炭素先行地域\99_先行チーム\補助関連\01_要綱整備\★要綱\★ゼロ円ソーラー（要綱）\"/>
    </mc:Choice>
  </mc:AlternateContent>
  <bookViews>
    <workbookView xWindow="0" yWindow="0" windowWidth="19200" windowHeight="11472"/>
  </bookViews>
  <sheets>
    <sheet name="様式第１号別紙１" sheetId="3" r:id="rId1"/>
  </sheets>
  <definedNames>
    <definedName name="_xlnm.Print_Area" localSheetId="0">様式第１号別紙１!$A$1:$I$36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3" l="1"/>
  <c r="E18" i="3" l="1"/>
  <c r="E34" i="3"/>
  <c r="E35" i="3" l="1"/>
  <c r="E28" i="3"/>
  <c r="E29" i="3" s="1"/>
  <c r="E10" i="3" l="1"/>
  <c r="E21" i="3" s="1"/>
  <c r="H35" i="3"/>
  <c r="H32" i="3" l="1"/>
  <c r="E11" i="3"/>
  <c r="H11" i="3" s="1"/>
  <c r="H18" i="3" l="1"/>
  <c r="E27" i="3"/>
  <c r="E30" i="3" s="1"/>
  <c r="E22" i="3" s="1"/>
</calcChain>
</file>

<file path=xl/sharedStrings.xml><?xml version="1.0" encoding="utf-8"?>
<sst xmlns="http://schemas.openxmlformats.org/spreadsheetml/2006/main" count="82" uniqueCount="78">
  <si>
    <t>年</t>
    <rPh sb="0" eb="1">
      <t>ネン</t>
    </rPh>
    <phoneticPr fontId="3"/>
  </si>
  <si>
    <t>円</t>
    <rPh sb="0" eb="1">
      <t>エン</t>
    </rPh>
    <phoneticPr fontId="6"/>
  </si>
  <si>
    <t>設備利用率</t>
    <rPh sb="0" eb="2">
      <t>セツビ</t>
    </rPh>
    <rPh sb="2" eb="5">
      <t>リヨウリツ</t>
    </rPh>
    <phoneticPr fontId="6"/>
  </si>
  <si>
    <t>kW</t>
    <phoneticPr fontId="2"/>
  </si>
  <si>
    <t>kWh</t>
    <phoneticPr fontId="2"/>
  </si>
  <si>
    <t>蓄電池の補助対象経費（税抜）</t>
    <rPh sb="0" eb="3">
      <t>チクデンチ</t>
    </rPh>
    <rPh sb="4" eb="6">
      <t>ホジョ</t>
    </rPh>
    <rPh sb="6" eb="8">
      <t>タイショウ</t>
    </rPh>
    <rPh sb="8" eb="10">
      <t>ケイヒ</t>
    </rPh>
    <rPh sb="11" eb="13">
      <t>ゼイヌキ</t>
    </rPh>
    <phoneticPr fontId="6"/>
  </si>
  <si>
    <t>処分制限期間における累計の発電量</t>
    <rPh sb="10" eb="12">
      <t>ルイケイ</t>
    </rPh>
    <rPh sb="13" eb="15">
      <t>ハツデン</t>
    </rPh>
    <rPh sb="15" eb="16">
      <t>リョウ</t>
    </rPh>
    <phoneticPr fontId="6"/>
  </si>
  <si>
    <t>処分制限期間における累計のCO2削減量</t>
    <rPh sb="10" eb="12">
      <t>ルイケイ</t>
    </rPh>
    <rPh sb="16" eb="18">
      <t>サクゲン</t>
    </rPh>
    <rPh sb="18" eb="19">
      <t>リョウ</t>
    </rPh>
    <phoneticPr fontId="6"/>
  </si>
  <si>
    <t>自家消費率</t>
    <rPh sb="0" eb="2">
      <t>ジカ</t>
    </rPh>
    <rPh sb="2" eb="4">
      <t>ショウヒ</t>
    </rPh>
    <rPh sb="4" eb="5">
      <t>リツ</t>
    </rPh>
    <phoneticPr fontId="6"/>
  </si>
  <si>
    <t>年間想定発電量</t>
    <rPh sb="0" eb="2">
      <t>ネンカン</t>
    </rPh>
    <rPh sb="2" eb="4">
      <t>ソウテイ</t>
    </rPh>
    <rPh sb="4" eb="6">
      <t>ハツデン</t>
    </rPh>
    <rPh sb="6" eb="7">
      <t>リョウ</t>
    </rPh>
    <phoneticPr fontId="6"/>
  </si>
  <si>
    <t>【自家消費率判定】</t>
    <rPh sb="1" eb="3">
      <t>ジカ</t>
    </rPh>
    <rPh sb="3" eb="5">
      <t>ショウヒ</t>
    </rPh>
    <rPh sb="5" eb="6">
      <t>リツ</t>
    </rPh>
    <phoneticPr fontId="2"/>
  </si>
  <si>
    <t>処分制限期間における平均の費用効率性</t>
    <rPh sb="13" eb="15">
      <t>ヒヨウ</t>
    </rPh>
    <rPh sb="15" eb="18">
      <t>コウリツセイ</t>
    </rPh>
    <phoneticPr fontId="6"/>
  </si>
  <si>
    <t>２　費用効率性</t>
    <phoneticPr fontId="2"/>
  </si>
  <si>
    <t>３　自家消費率</t>
    <rPh sb="2" eb="4">
      <t>ジカ</t>
    </rPh>
    <rPh sb="4" eb="6">
      <t>ショウヒ</t>
    </rPh>
    <rPh sb="6" eb="7">
      <t>リツ</t>
    </rPh>
    <phoneticPr fontId="2"/>
  </si>
  <si>
    <t>補助対象経費等計算書</t>
    <rPh sb="0" eb="2">
      <t>ホジョ</t>
    </rPh>
    <rPh sb="2" eb="4">
      <t>タイショウ</t>
    </rPh>
    <rPh sb="4" eb="6">
      <t>ケイヒ</t>
    </rPh>
    <rPh sb="6" eb="7">
      <t>トウ</t>
    </rPh>
    <rPh sb="7" eb="10">
      <t>ケイサンショ</t>
    </rPh>
    <phoneticPr fontId="3"/>
  </si>
  <si>
    <t>１　補助対象経費</t>
    <rPh sb="2" eb="4">
      <t>ホジョ</t>
    </rPh>
    <rPh sb="4" eb="6">
      <t>タイショウ</t>
    </rPh>
    <rPh sb="6" eb="8">
      <t>ケイヒ</t>
    </rPh>
    <phoneticPr fontId="2"/>
  </si>
  <si>
    <t>(1)太陽光発電設備</t>
    <rPh sb="3" eb="6">
      <t>タイヨウコウ</t>
    </rPh>
    <rPh sb="6" eb="8">
      <t>ハツデン</t>
    </rPh>
    <rPh sb="8" eb="10">
      <t>セツビ</t>
    </rPh>
    <phoneticPr fontId="2"/>
  </si>
  <si>
    <t>太陽光発電設備の設備費（税抜）
　　・設備費
　　・附属設備費
　　・その他設備費</t>
    <rPh sb="0" eb="3">
      <t>タイヨウコウ</t>
    </rPh>
    <rPh sb="3" eb="5">
      <t>ハツデン</t>
    </rPh>
    <rPh sb="5" eb="7">
      <t>セツビ</t>
    </rPh>
    <rPh sb="8" eb="11">
      <t>セツビヒ</t>
    </rPh>
    <rPh sb="12" eb="13">
      <t>ゼイ</t>
    </rPh>
    <rPh sb="13" eb="14">
      <t>ヌ</t>
    </rPh>
    <phoneticPr fontId="2"/>
  </si>
  <si>
    <t>円</t>
    <rPh sb="0" eb="1">
      <t>エン</t>
    </rPh>
    <phoneticPr fontId="2"/>
  </si>
  <si>
    <t>太陽光発電設備の設置工事費（税抜）
　　・設計費
　　・工事費
　　・諸経費</t>
    <rPh sb="8" eb="10">
      <t>セッチ</t>
    </rPh>
    <rPh sb="10" eb="12">
      <t>コウジ</t>
    </rPh>
    <phoneticPr fontId="2"/>
  </si>
  <si>
    <t>太陽光発電設備の補助対象経費（税抜）</t>
    <rPh sb="8" eb="10">
      <t>ホジョ</t>
    </rPh>
    <rPh sb="10" eb="12">
      <t>タイショウ</t>
    </rPh>
    <rPh sb="12" eb="14">
      <t>ケイヒ</t>
    </rPh>
    <rPh sb="15" eb="16">
      <t>ゼイ</t>
    </rPh>
    <rPh sb="16" eb="17">
      <t>ヌ</t>
    </rPh>
    <phoneticPr fontId="2"/>
  </si>
  <si>
    <t>(2)蓄電池</t>
    <rPh sb="3" eb="6">
      <t>チクデンチ</t>
    </rPh>
    <phoneticPr fontId="2"/>
  </si>
  <si>
    <t>蓄電池の定格容量</t>
    <rPh sb="0" eb="3">
      <t>チクデンチ</t>
    </rPh>
    <rPh sb="4" eb="6">
      <t>テイカク</t>
    </rPh>
    <rPh sb="6" eb="8">
      <t>ヨウリョウ</t>
    </rPh>
    <phoneticPr fontId="6"/>
  </si>
  <si>
    <t>蓄電池の設備費（税抜）
　　・設備費
　　・附属設備費
　　・その他設備費</t>
    <rPh sb="0" eb="3">
      <t>チクデンチ</t>
    </rPh>
    <rPh sb="4" eb="7">
      <t>セツビヒ</t>
    </rPh>
    <rPh sb="8" eb="9">
      <t>ゼイ</t>
    </rPh>
    <rPh sb="9" eb="10">
      <t>ヌ</t>
    </rPh>
    <phoneticPr fontId="2"/>
  </si>
  <si>
    <t>蓄電池の設置工事費（税抜）
　　・設計費
　　・工事費
　　・諸経費</t>
    <rPh sb="0" eb="3">
      <t>チクデンチ</t>
    </rPh>
    <rPh sb="4" eb="6">
      <t>セッチ</t>
    </rPh>
    <rPh sb="6" eb="8">
      <t>コウジ</t>
    </rPh>
    <phoneticPr fontId="2"/>
  </si>
  <si>
    <t>費用効率性を考慮した補助交付申請額</t>
    <rPh sb="0" eb="2">
      <t>ヒヨウ</t>
    </rPh>
    <rPh sb="2" eb="5">
      <t>コウリツセイ</t>
    </rPh>
    <rPh sb="6" eb="8">
      <t>コウリョ</t>
    </rPh>
    <rPh sb="10" eb="12">
      <t>ホジョ</t>
    </rPh>
    <rPh sb="12" eb="14">
      <t>コウフ</t>
    </rPh>
    <rPh sb="14" eb="16">
      <t>シンセイ</t>
    </rPh>
    <rPh sb="16" eb="17">
      <t>ガク</t>
    </rPh>
    <phoneticPr fontId="6"/>
  </si>
  <si>
    <t>←黄色セルを入力してください</t>
    <rPh sb="1" eb="3">
      <t>キイロ</t>
    </rPh>
    <rPh sb="6" eb="8">
      <t>ニュウリョク</t>
    </rPh>
    <phoneticPr fontId="2"/>
  </si>
  <si>
    <t>補助事業名称：</t>
    <rPh sb="0" eb="2">
      <t>ホジョ</t>
    </rPh>
    <rPh sb="2" eb="4">
      <t>ジギョウ</t>
    </rPh>
    <rPh sb="4" eb="6">
      <t>メイショウ</t>
    </rPh>
    <phoneticPr fontId="5"/>
  </si>
  <si>
    <t>【補助対象経費判定】</t>
    <rPh sb="1" eb="3">
      <t>ホジョ</t>
    </rPh>
    <rPh sb="3" eb="5">
      <t>タイショウ</t>
    </rPh>
    <rPh sb="5" eb="7">
      <t>ケイヒ</t>
    </rPh>
    <phoneticPr fontId="2"/>
  </si>
  <si>
    <t>A</t>
    <phoneticPr fontId="2"/>
  </si>
  <si>
    <t>B</t>
    <phoneticPr fontId="2"/>
  </si>
  <si>
    <t>C</t>
    <phoneticPr fontId="2"/>
  </si>
  <si>
    <t>D</t>
    <phoneticPr fontId="2"/>
  </si>
  <si>
    <t>E</t>
    <phoneticPr fontId="2"/>
  </si>
  <si>
    <t>G</t>
    <phoneticPr fontId="2"/>
  </si>
  <si>
    <t>H</t>
    <phoneticPr fontId="2"/>
  </si>
  <si>
    <t>I</t>
    <phoneticPr fontId="2"/>
  </si>
  <si>
    <t>J</t>
    <phoneticPr fontId="2"/>
  </si>
  <si>
    <t>K</t>
    <phoneticPr fontId="8"/>
  </si>
  <si>
    <t>N</t>
    <phoneticPr fontId="2"/>
  </si>
  <si>
    <t>P</t>
    <phoneticPr fontId="8"/>
  </si>
  <si>
    <t>S</t>
    <phoneticPr fontId="8"/>
  </si>
  <si>
    <t>T</t>
    <phoneticPr fontId="8"/>
  </si>
  <si>
    <t>U</t>
    <phoneticPr fontId="8"/>
  </si>
  <si>
    <t>W</t>
    <phoneticPr fontId="2"/>
  </si>
  <si>
    <t>X</t>
    <phoneticPr fontId="2"/>
  </si>
  <si>
    <t>円/kW（D÷A）</t>
    <rPh sb="0" eb="1">
      <t>エン</t>
    </rPh>
    <phoneticPr fontId="2"/>
  </si>
  <si>
    <t>円（B＋C)</t>
    <rPh sb="0" eb="1">
      <t>エン</t>
    </rPh>
    <phoneticPr fontId="2"/>
  </si>
  <si>
    <t>円（H＋I）</t>
    <rPh sb="0" eb="1">
      <t>エン</t>
    </rPh>
    <phoneticPr fontId="6"/>
  </si>
  <si>
    <t>円/kWh（J÷G）</t>
    <phoneticPr fontId="2"/>
  </si>
  <si>
    <t>円（N）</t>
    <rPh sb="0" eb="1">
      <t>エン</t>
    </rPh>
    <phoneticPr fontId="6"/>
  </si>
  <si>
    <t>太陽光発電設備の処分制限期間</t>
    <rPh sb="0" eb="2">
      <t>タイヨウコウ</t>
    </rPh>
    <rPh sb="2" eb="4">
      <t>ハツデン</t>
    </rPh>
    <rPh sb="4" eb="6">
      <t>セツビ</t>
    </rPh>
    <phoneticPr fontId="3"/>
  </si>
  <si>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6"/>
  </si>
  <si>
    <t>←自家消費率が30% 以上の場合に"○"と表示される。"○"が表示されない場合、自家消費電力量の見直しを行うこと</t>
    <rPh sb="1" eb="3">
      <t>ジカ</t>
    </rPh>
    <rPh sb="3" eb="5">
      <t>ショウヒ</t>
    </rPh>
    <rPh sb="5" eb="6">
      <t>リツ</t>
    </rPh>
    <rPh sb="11" eb="13">
      <t>イジョウ</t>
    </rPh>
    <rPh sb="40" eb="42">
      <t>ジカ</t>
    </rPh>
    <rPh sb="42" eb="44">
      <t>ショウヒ</t>
    </rPh>
    <rPh sb="44" eb="46">
      <t>デンリョク</t>
    </rPh>
    <rPh sb="46" eb="47">
      <t>リョウ</t>
    </rPh>
    <phoneticPr fontId="8"/>
  </si>
  <si>
    <t>%</t>
    <phoneticPr fontId="2"/>
  </si>
  <si>
    <t>商用電力の排出係数</t>
    <rPh sb="0" eb="2">
      <t>ショウヨウ</t>
    </rPh>
    <rPh sb="2" eb="4">
      <t>デンリョク</t>
    </rPh>
    <rPh sb="5" eb="7">
      <t>ハイシュツ</t>
    </rPh>
    <rPh sb="7" eb="9">
      <t>ケイスウ</t>
    </rPh>
    <phoneticPr fontId="6"/>
  </si>
  <si>
    <t>kg-CO2/kWh</t>
    <phoneticPr fontId="2"/>
  </si>
  <si>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6"/>
  </si>
  <si>
    <t>【補助対象経費判定】</t>
    <phoneticPr fontId="2"/>
  </si>
  <si>
    <t>円（F＋L）</t>
    <rPh sb="0" eb="1">
      <t>エン</t>
    </rPh>
    <phoneticPr fontId="6"/>
  </si>
  <si>
    <t>M</t>
    <phoneticPr fontId="2"/>
  </si>
  <si>
    <t>O</t>
    <phoneticPr fontId="8"/>
  </si>
  <si>
    <t>Q</t>
    <phoneticPr fontId="2"/>
  </si>
  <si>
    <t>R</t>
    <phoneticPr fontId="8"/>
  </si>
  <si>
    <t>円/t-CO2 (R÷T)</t>
    <phoneticPr fontId="8"/>
  </si>
  <si>
    <t>V</t>
    <phoneticPr fontId="2"/>
  </si>
  <si>
    <t>%（V÷W×100）</t>
    <phoneticPr fontId="2"/>
  </si>
  <si>
    <t>(3)補助金交付申請額合計</t>
    <rPh sb="3" eb="5">
      <t>ホジョ</t>
    </rPh>
    <rPh sb="6" eb="8">
      <t>コウフ</t>
    </rPh>
    <rPh sb="8" eb="10">
      <t>シンセイ</t>
    </rPh>
    <rPh sb="10" eb="11">
      <t>ガク</t>
    </rPh>
    <rPh sb="11" eb="13">
      <t>ゴウケイ</t>
    </rPh>
    <phoneticPr fontId="2"/>
  </si>
  <si>
    <t>kWh＝設備容量×設備利用率×処分制限期間×24時間×365日(A×P/100×O×24×365)</t>
    <rPh sb="4" eb="6">
      <t>セツビ</t>
    </rPh>
    <rPh sb="6" eb="8">
      <t>ヨウリョウ</t>
    </rPh>
    <rPh sb="9" eb="11">
      <t>セツビ</t>
    </rPh>
    <rPh sb="11" eb="14">
      <t>リヨウリツ</t>
    </rPh>
    <rPh sb="15" eb="17">
      <t>ショブン</t>
    </rPh>
    <rPh sb="17" eb="19">
      <t>セイゲン</t>
    </rPh>
    <rPh sb="19" eb="21">
      <t>キカン</t>
    </rPh>
    <rPh sb="24" eb="26">
      <t>ジカン</t>
    </rPh>
    <rPh sb="30" eb="31">
      <t>ニチ</t>
    </rPh>
    <phoneticPr fontId="2"/>
  </si>
  <si>
    <t>kWh＝設備容量×設備利用率×24時間×365日(A×P/100×24×365)</t>
    <phoneticPr fontId="2"/>
  </si>
  <si>
    <t>t-CO2＝累計電力量×商用電力の排出係数 （Q×S）</t>
    <rPh sb="6" eb="8">
      <t>ルイケイ</t>
    </rPh>
    <phoneticPr fontId="6"/>
  </si>
  <si>
    <t>太陽光発電設備の発電出力
（太陽電池モジュールとパワーコンディショナーの出力合計値のうち低い方）</t>
    <rPh sb="0" eb="3">
      <t>タイヨウコウ</t>
    </rPh>
    <rPh sb="3" eb="5">
      <t>ハツデン</t>
    </rPh>
    <rPh sb="5" eb="7">
      <t>セツビ</t>
    </rPh>
    <rPh sb="8" eb="10">
      <t>ハツデン</t>
    </rPh>
    <rPh sb="10" eb="12">
      <t>シュツリョク</t>
    </rPh>
    <rPh sb="14" eb="16">
      <t>タイヨウ</t>
    </rPh>
    <rPh sb="16" eb="18">
      <t>デンチ</t>
    </rPh>
    <rPh sb="36" eb="38">
      <t>シュツリョク</t>
    </rPh>
    <rPh sb="38" eb="41">
      <t>ゴウケイチ</t>
    </rPh>
    <rPh sb="44" eb="45">
      <t>ヒク</t>
    </rPh>
    <rPh sb="46" eb="47">
      <t>ホウ</t>
    </rPh>
    <phoneticPr fontId="6"/>
  </si>
  <si>
    <t>第１号様式別紙１</t>
    <rPh sb="3" eb="5">
      <t>ヨウシキ</t>
    </rPh>
    <phoneticPr fontId="2"/>
  </si>
  <si>
    <t>←太陽光発電設備の設置費用が400,000 [円/kW] 未満の場合に"○"と表示される。"○"が表示されない場合、費用効率性の見直しを行うこと</t>
    <rPh sb="1" eb="4">
      <t>タイヨウコウ</t>
    </rPh>
    <rPh sb="4" eb="6">
      <t>ハツデン</t>
    </rPh>
    <rPh sb="6" eb="8">
      <t>セツビ</t>
    </rPh>
    <rPh sb="9" eb="11">
      <t>セッチ</t>
    </rPh>
    <rPh sb="11" eb="13">
      <t>ヒヨウ</t>
    </rPh>
    <rPh sb="29" eb="31">
      <t>ミマン</t>
    </rPh>
    <phoneticPr fontId="8"/>
  </si>
  <si>
    <t>太陽光・蓄電池の補助交付申請額合計
（補助対象経費の３分の２）</t>
    <rPh sb="0" eb="3">
      <t>タイヨウコウ</t>
    </rPh>
    <rPh sb="4" eb="7">
      <t>チクデンチ</t>
    </rPh>
    <rPh sb="8" eb="10">
      <t>ホジョ</t>
    </rPh>
    <rPh sb="10" eb="12">
      <t>コウフ</t>
    </rPh>
    <rPh sb="12" eb="14">
      <t>シンセイ</t>
    </rPh>
    <rPh sb="14" eb="15">
      <t>ガク</t>
    </rPh>
    <rPh sb="15" eb="17">
      <t>ゴウケイ</t>
    </rPh>
    <rPh sb="19" eb="21">
      <t>ホジョ</t>
    </rPh>
    <rPh sb="21" eb="23">
      <t>タイショウ</t>
    </rPh>
    <rPh sb="23" eb="25">
      <t>ケイヒ</t>
    </rPh>
    <rPh sb="27" eb="28">
      <t>ブン</t>
    </rPh>
    <phoneticPr fontId="2"/>
  </si>
  <si>
    <t>←蓄電池の設置費用が200,000 [円/kWh] 以下の場合に"○"と表示される。"○"が表示されない場合、費用効率性の見直しを行うこと</t>
    <rPh sb="5" eb="7">
      <t>セッチ</t>
    </rPh>
    <rPh sb="7" eb="9">
      <t>ヒヨウ</t>
    </rPh>
    <phoneticPr fontId="8"/>
  </si>
  <si>
    <t>太陽光発電設備1kWあたりの設置費用</t>
    <rPh sb="0" eb="3">
      <t>タイヨウコウ</t>
    </rPh>
    <rPh sb="3" eb="5">
      <t>ハツデン</t>
    </rPh>
    <rPh sb="5" eb="7">
      <t>セツビ</t>
    </rPh>
    <rPh sb="14" eb="16">
      <t>セッチ</t>
    </rPh>
    <rPh sb="16" eb="18">
      <t>ヒヨウ</t>
    </rPh>
    <phoneticPr fontId="2"/>
  </si>
  <si>
    <t>蓄電池1kWhあたりの設置費用</t>
    <rPh sb="0" eb="3">
      <t>チクデンチ</t>
    </rPh>
    <rPh sb="11" eb="15">
      <t>セッチヒヨウ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</si>
</sst>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0_);[Red]\(#,##0.00\)"/>
    <numFmt numFmtId="179" formatCode="#,##0.000_);[Red]\(#,##0.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游ゴシック"/>
      <family val="2"/>
      <charset val="128"/>
      <scheme val="minor"/>
    </font>
    <font>
      <sz val="11"/>
      <color theme="1"/>
      <name val="游ゴシック"/>
      <family val="3"/>
      <charset val="128"/>
      <scheme val="minor"/>
    </font>
    <font>
      <sz val="6"/>
      <name val="游ゴシック"/>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2"/>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color indexed="8"/>
      <name val="ＭＳ Ｐゴシック"/>
      <family val="3"/>
      <charset val="128"/>
    </font>
    <font>
      <b/>
      <sz val="14"/>
      <color rgb="FF7030A0"/>
      <name val="ＭＳ Ｐゴシック"/>
      <family val="3"/>
      <charset val="128"/>
    </font>
    <font>
      <sz val="10"/>
      <color indexed="8"/>
      <name val="ＭＳ Ｐ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4" fillId="0" borderId="0">
      <alignment vertical="center"/>
    </xf>
    <xf numFmtId="0" fontId="7" fillId="0" borderId="0">
      <alignment vertical="center"/>
    </xf>
    <xf numFmtId="38" fontId="22" fillId="0" borderId="0" applyFont="0" applyFill="0" applyBorder="0" applyAlignment="0" applyProtection="0">
      <alignment vertical="center"/>
    </xf>
  </cellStyleXfs>
  <cellXfs count="75">
    <xf numFmtId="0" fontId="0" fillId="0" borderId="0" xfId="0">
      <alignment vertical="center"/>
    </xf>
    <xf numFmtId="0" fontId="10" fillId="0" borderId="0" xfId="1" applyFont="1" applyProtection="1">
      <alignment vertical="center"/>
    </xf>
    <xf numFmtId="176" fontId="13" fillId="0" borderId="0" xfId="1" applyNumberFormat="1" applyFont="1" applyProtection="1">
      <alignment vertical="center"/>
    </xf>
    <xf numFmtId="0" fontId="14" fillId="0" borderId="0" xfId="1" applyFont="1" applyProtection="1">
      <alignment vertical="center"/>
    </xf>
    <xf numFmtId="0" fontId="1" fillId="0" borderId="0" xfId="1" applyFont="1" applyProtection="1">
      <alignment vertical="center"/>
    </xf>
    <xf numFmtId="0" fontId="15" fillId="0" borderId="0" xfId="2" applyFont="1" applyAlignment="1" applyProtection="1">
      <alignment horizontal="left" vertical="top" wrapText="1"/>
    </xf>
    <xf numFmtId="0" fontId="9" fillId="2" borderId="0" xfId="2" applyFont="1" applyFill="1" applyBorder="1" applyAlignment="1" applyProtection="1">
      <alignment horizontal="right" vertical="center" wrapText="1" indent="1"/>
    </xf>
    <xf numFmtId="0" fontId="17" fillId="2" borderId="0" xfId="2" applyFont="1" applyFill="1" applyAlignment="1" applyProtection="1">
      <alignment horizontal="left" vertical="center" wrapText="1"/>
    </xf>
    <xf numFmtId="0" fontId="18" fillId="2" borderId="0" xfId="2" applyFont="1" applyFill="1" applyAlignment="1" applyProtection="1">
      <alignment horizontal="left" vertical="center" wrapText="1"/>
    </xf>
    <xf numFmtId="0" fontId="16" fillId="2" borderId="0" xfId="2" applyFont="1" applyFill="1" applyBorder="1" applyAlignment="1" applyProtection="1">
      <alignment horizontal="left" vertical="center" wrapText="1" shrinkToFit="1"/>
    </xf>
    <xf numFmtId="0" fontId="16" fillId="0" borderId="0" xfId="1" applyFont="1" applyAlignment="1" applyProtection="1">
      <alignment vertical="center" wrapText="1"/>
    </xf>
    <xf numFmtId="0" fontId="15" fillId="0" borderId="0" xfId="1" applyFont="1" applyAlignment="1" applyProtection="1">
      <alignment horizontal="left" vertical="center" wrapText="1"/>
    </xf>
    <xf numFmtId="0" fontId="9" fillId="0" borderId="0" xfId="1" applyFont="1" applyBorder="1" applyProtection="1">
      <alignment vertical="center"/>
    </xf>
    <xf numFmtId="176" fontId="14" fillId="0" borderId="0" xfId="1" applyNumberFormat="1" applyFont="1" applyProtection="1">
      <alignment vertical="center"/>
    </xf>
    <xf numFmtId="0" fontId="19" fillId="0" borderId="0" xfId="1" applyFont="1" applyAlignment="1" applyProtection="1">
      <alignment vertical="center" textRotation="255"/>
    </xf>
    <xf numFmtId="176" fontId="17" fillId="3" borderId="2" xfId="1" applyNumberFormat="1" applyFont="1" applyFill="1" applyBorder="1" applyProtection="1">
      <alignment vertical="center"/>
    </xf>
    <xf numFmtId="177" fontId="17" fillId="3" borderId="2" xfId="1" applyNumberFormat="1" applyFont="1" applyFill="1" applyBorder="1" applyProtection="1">
      <alignment vertical="center"/>
    </xf>
    <xf numFmtId="177" fontId="17" fillId="3" borderId="2" xfId="1" applyNumberFormat="1" applyFont="1" applyFill="1" applyBorder="1" applyAlignment="1" applyProtection="1">
      <alignment vertical="center" wrapText="1"/>
    </xf>
    <xf numFmtId="176" fontId="17" fillId="3" borderId="2" xfId="1" applyNumberFormat="1" applyFont="1" applyFill="1" applyBorder="1" applyAlignment="1" applyProtection="1">
      <alignment vertical="center" wrapText="1"/>
    </xf>
    <xf numFmtId="0" fontId="1" fillId="0" borderId="0" xfId="1" applyFont="1">
      <alignment vertical="center"/>
    </xf>
    <xf numFmtId="0" fontId="10" fillId="0" borderId="4" xfId="1" applyFont="1" applyBorder="1" applyAlignment="1" applyProtection="1">
      <alignment horizontal="center" vertical="center" wrapText="1"/>
    </xf>
    <xf numFmtId="0" fontId="10" fillId="0" borderId="0" xfId="1" applyFont="1" applyAlignment="1" applyProtection="1">
      <alignment vertical="top" shrinkToFit="1"/>
    </xf>
    <xf numFmtId="0" fontId="16" fillId="0" borderId="0" xfId="1" applyFont="1" applyFill="1" applyBorder="1" applyAlignment="1" applyProtection="1">
      <alignment horizontal="left" vertical="center" wrapText="1"/>
    </xf>
    <xf numFmtId="178" fontId="9" fillId="0" borderId="0" xfId="1" applyNumberFormat="1" applyFont="1" applyFill="1" applyBorder="1" applyAlignment="1" applyProtection="1">
      <alignment horizontal="center" vertical="center"/>
    </xf>
    <xf numFmtId="176" fontId="17" fillId="0" borderId="0" xfId="1" applyNumberFormat="1" applyFont="1" applyFill="1" applyBorder="1" applyProtection="1">
      <alignment vertical="center"/>
    </xf>
    <xf numFmtId="0" fontId="14" fillId="0" borderId="0" xfId="1" applyFont="1" applyBorder="1" applyProtection="1">
      <alignment vertical="center"/>
    </xf>
    <xf numFmtId="0" fontId="14" fillId="0" borderId="0" xfId="1" applyFont="1" applyFill="1" applyBorder="1" applyProtection="1">
      <alignment vertical="center"/>
    </xf>
    <xf numFmtId="0" fontId="10" fillId="0" borderId="0" xfId="1" applyFont="1" applyFill="1" applyBorder="1" applyAlignment="1" applyProtection="1">
      <alignment horizontal="center" vertical="center" wrapText="1"/>
    </xf>
    <xf numFmtId="177" fontId="17" fillId="3" borderId="3" xfId="1" applyNumberFormat="1" applyFont="1" applyFill="1" applyBorder="1" applyAlignment="1" applyProtection="1">
      <alignment vertical="center" wrapText="1"/>
    </xf>
    <xf numFmtId="177" fontId="17" fillId="3" borderId="7" xfId="1" applyNumberFormat="1" applyFont="1" applyFill="1" applyBorder="1" applyProtection="1">
      <alignment vertical="center"/>
    </xf>
    <xf numFmtId="0" fontId="1" fillId="0" borderId="0" xfId="1" applyFont="1" applyAlignment="1" applyProtection="1">
      <alignment horizontal="center" vertical="center"/>
    </xf>
    <xf numFmtId="0" fontId="21" fillId="0" borderId="0" xfId="1" applyFont="1" applyProtection="1">
      <alignment vertical="center"/>
    </xf>
    <xf numFmtId="0" fontId="1" fillId="0" borderId="0" xfId="1" applyFont="1" applyAlignment="1" applyProtection="1"/>
    <xf numFmtId="0" fontId="10" fillId="0" borderId="0" xfId="1" applyFont="1" applyBorder="1" applyAlignment="1" applyProtection="1">
      <alignment horizontal="center" vertical="center" wrapText="1"/>
    </xf>
    <xf numFmtId="176" fontId="9"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177" fontId="17" fillId="3" borderId="3" xfId="1" applyNumberFormat="1" applyFont="1" applyFill="1" applyBorder="1" applyProtection="1">
      <alignment vertical="center"/>
    </xf>
    <xf numFmtId="0" fontId="16" fillId="0" borderId="10" xfId="1" applyFont="1" applyFill="1" applyBorder="1" applyAlignment="1" applyProtection="1">
      <alignment horizontal="left" wrapText="1"/>
    </xf>
    <xf numFmtId="0" fontId="16" fillId="0" borderId="10" xfId="1" applyFont="1" applyFill="1" applyBorder="1" applyAlignment="1" applyProtection="1">
      <alignment horizontal="left" vertical="center" wrapText="1"/>
    </xf>
    <xf numFmtId="178" fontId="9" fillId="0" borderId="10" xfId="1" applyNumberFormat="1" applyFont="1" applyFill="1" applyBorder="1" applyAlignment="1" applyProtection="1">
      <alignment horizontal="center" vertical="center"/>
    </xf>
    <xf numFmtId="176" fontId="17" fillId="0" borderId="10" xfId="1" applyNumberFormat="1" applyFont="1" applyFill="1" applyBorder="1" applyProtection="1">
      <alignment vertical="center"/>
    </xf>
    <xf numFmtId="0" fontId="20" fillId="0" borderId="0" xfId="1" applyFont="1" applyProtection="1">
      <alignment vertical="center"/>
    </xf>
    <xf numFmtId="0" fontId="20" fillId="0" borderId="0" xfId="1" applyFont="1" applyAlignment="1">
      <alignment horizontal="left" vertical="center" wrapText="1"/>
    </xf>
    <xf numFmtId="0" fontId="15" fillId="0" borderId="0" xfId="2" applyFont="1" applyAlignment="1" applyProtection="1">
      <alignment horizontal="left" vertical="top"/>
    </xf>
    <xf numFmtId="49" fontId="14" fillId="0" borderId="0" xfId="1" applyNumberFormat="1" applyFont="1" applyProtection="1">
      <alignment vertical="center"/>
    </xf>
    <xf numFmtId="176" fontId="9" fillId="0" borderId="3" xfId="1" applyNumberFormat="1" applyFont="1" applyFill="1" applyBorder="1" applyAlignment="1" applyProtection="1">
      <alignment vertical="center"/>
    </xf>
    <xf numFmtId="176" fontId="9" fillId="0" borderId="6" xfId="1" applyNumberFormat="1" applyFont="1" applyFill="1" applyBorder="1" applyAlignment="1" applyProtection="1">
      <alignment vertical="center"/>
    </xf>
    <xf numFmtId="178" fontId="9" fillId="4" borderId="3" xfId="1" applyNumberFormat="1" applyFont="1" applyFill="1" applyBorder="1" applyAlignment="1" applyProtection="1">
      <alignment vertical="center"/>
      <protection locked="0"/>
    </xf>
    <xf numFmtId="176" fontId="9" fillId="4" borderId="3" xfId="1" applyNumberFormat="1" applyFont="1" applyFill="1" applyBorder="1" applyAlignment="1" applyProtection="1">
      <alignment vertical="center"/>
      <protection locked="0"/>
    </xf>
    <xf numFmtId="38" fontId="9" fillId="0" borderId="3" xfId="5" applyFont="1" applyFill="1" applyBorder="1" applyAlignment="1" applyProtection="1">
      <alignment vertical="center"/>
    </xf>
    <xf numFmtId="176" fontId="9" fillId="0" borderId="2" xfId="1" applyNumberFormat="1" applyFont="1" applyFill="1" applyBorder="1" applyAlignment="1" applyProtection="1">
      <alignment vertical="center"/>
    </xf>
    <xf numFmtId="178" fontId="9" fillId="0" borderId="3" xfId="1" applyNumberFormat="1" applyFont="1" applyFill="1" applyBorder="1" applyAlignment="1" applyProtection="1">
      <alignment vertical="center"/>
    </xf>
    <xf numFmtId="178" fontId="9" fillId="0" borderId="2" xfId="1" applyNumberFormat="1" applyFont="1" applyFill="1" applyBorder="1" applyAlignment="1" applyProtection="1">
      <alignment vertical="center"/>
    </xf>
    <xf numFmtId="176" fontId="9" fillId="4" borderId="2" xfId="1" applyNumberFormat="1" applyFont="1" applyFill="1" applyBorder="1" applyAlignment="1" applyProtection="1">
      <alignment vertical="center" wrapText="1"/>
    </xf>
    <xf numFmtId="177" fontId="9" fillId="4" borderId="2" xfId="1" applyNumberFormat="1" applyFont="1" applyFill="1" applyBorder="1" applyAlignment="1" applyProtection="1">
      <alignment vertical="center" wrapText="1"/>
    </xf>
    <xf numFmtId="179" fontId="9" fillId="4" borderId="2" xfId="1" applyNumberFormat="1" applyFont="1" applyFill="1" applyBorder="1" applyAlignment="1" applyProtection="1">
      <alignment vertical="center" wrapText="1"/>
    </xf>
    <xf numFmtId="178" fontId="9" fillId="0" borderId="6" xfId="1" applyNumberFormat="1" applyFont="1" applyFill="1" applyBorder="1" applyAlignment="1" applyProtection="1">
      <alignment vertical="center"/>
    </xf>
    <xf numFmtId="0" fontId="16" fillId="3" borderId="8" xfId="1" applyFont="1" applyFill="1" applyBorder="1" applyAlignment="1" applyProtection="1">
      <alignment horizontal="left" vertical="center" wrapText="1"/>
    </xf>
    <xf numFmtId="0" fontId="16" fillId="3" borderId="9" xfId="1" applyFont="1" applyFill="1" applyBorder="1" applyAlignment="1" applyProtection="1">
      <alignment horizontal="left" vertical="center" wrapText="1"/>
    </xf>
    <xf numFmtId="0" fontId="1" fillId="0" borderId="0" xfId="1" applyFont="1" applyAlignment="1" applyProtection="1">
      <alignment horizontal="left" shrinkToFit="1"/>
    </xf>
    <xf numFmtId="0" fontId="11" fillId="0" borderId="0" xfId="1" applyFont="1" applyAlignment="1" applyProtection="1">
      <alignment vertical="center"/>
    </xf>
    <xf numFmtId="0" fontId="12" fillId="0" borderId="0" xfId="1" applyFont="1" applyAlignment="1" applyProtection="1">
      <alignment vertical="center"/>
    </xf>
    <xf numFmtId="0" fontId="1" fillId="0" borderId="0" xfId="1" applyFont="1" applyAlignment="1" applyProtection="1">
      <alignment horizontal="center" vertical="top"/>
    </xf>
    <xf numFmtId="0" fontId="16" fillId="4" borderId="1" xfId="2" applyFont="1" applyFill="1" applyBorder="1" applyAlignment="1" applyProtection="1">
      <alignment horizontal="left" vertical="center" wrapText="1" shrinkToFit="1"/>
      <protection locked="0"/>
    </xf>
    <xf numFmtId="0" fontId="16" fillId="3" borderId="2" xfId="1" applyFont="1" applyFill="1" applyBorder="1" applyAlignment="1" applyProtection="1">
      <alignment horizontal="left" vertical="center" wrapText="1"/>
    </xf>
    <xf numFmtId="0" fontId="20" fillId="0" borderId="0" xfId="1" applyFont="1" applyAlignment="1">
      <alignment horizontal="left" vertical="center" wrapText="1"/>
    </xf>
    <xf numFmtId="0" fontId="16" fillId="3" borderId="3" xfId="1" applyFont="1" applyFill="1" applyBorder="1" applyAlignment="1" applyProtection="1">
      <alignment horizontal="left" vertical="center" wrapText="1"/>
    </xf>
    <xf numFmtId="0" fontId="16" fillId="3" borderId="2" xfId="1" applyFont="1" applyFill="1" applyBorder="1" applyAlignment="1" applyProtection="1">
      <alignment horizontal="left" vertical="center"/>
    </xf>
    <xf numFmtId="0" fontId="16" fillId="3" borderId="5" xfId="1" applyFont="1" applyFill="1" applyBorder="1" applyAlignment="1" applyProtection="1">
      <alignment horizontal="left" vertical="center" wrapText="1"/>
    </xf>
    <xf numFmtId="0" fontId="16" fillId="3" borderId="6" xfId="1" applyFont="1" applyFill="1" applyBorder="1" applyAlignment="1" applyProtection="1">
      <alignment horizontal="left" vertical="center" wrapText="1"/>
    </xf>
    <xf numFmtId="0" fontId="16" fillId="0" borderId="0" xfId="1" applyFont="1" applyBorder="1" applyAlignment="1" applyProtection="1">
      <alignment horizontal="left" vertical="center" wrapText="1"/>
    </xf>
    <xf numFmtId="0" fontId="16" fillId="3" borderId="2" xfId="1" quotePrefix="1" applyFont="1" applyFill="1" applyBorder="1" applyAlignment="1" applyProtection="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6" fillId="0" borderId="0" xfId="1" applyFont="1" applyFill="1" applyBorder="1" applyAlignment="1" applyProtection="1">
      <alignment horizontal="left" wrapText="1"/>
    </xf>
  </cellXfs>
  <cellStyles count="6">
    <cellStyle name="桁区切り" xfId="5" builtinId="6"/>
    <cellStyle name="標準" xfId="0" builtinId="0"/>
    <cellStyle name="標準 2" xfId="2"/>
    <cellStyle name="標準 2 2" xfId="3"/>
    <cellStyle name="標準 3" xfId="4"/>
    <cellStyle name="標準 3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5"/>
  <sheetViews>
    <sheetView showGridLines="0" tabSelected="1" zoomScaleNormal="100" zoomScaleSheetLayoutView="85" workbookViewId="0">
      <selection activeCell="E7" sqref="E7"/>
    </sheetView>
  </sheetViews>
  <sheetFormatPr defaultColWidth="8" defaultRowHeight="13.2" x14ac:dyDescent="0.2"/>
  <cols>
    <col min="1" max="1" width="2.77734375" style="4" customWidth="1"/>
    <col min="2" max="2" width="3.6640625" style="4" customWidth="1"/>
    <col min="3" max="3" width="16.88671875" style="30" customWidth="1"/>
    <col min="4" max="4" width="20.21875" style="4" customWidth="1"/>
    <col min="5" max="5" width="19.33203125" style="30" customWidth="1"/>
    <col min="6" max="6" width="27.88671875" style="31" customWidth="1"/>
    <col min="7" max="7" width="4.44140625" style="13" customWidth="1"/>
    <col min="8" max="8" width="9.6640625" style="4" customWidth="1"/>
    <col min="9" max="9" width="7.21875" style="4" customWidth="1"/>
    <col min="10" max="11" width="10.77734375" style="4" customWidth="1"/>
    <col min="12" max="17" width="8" style="4" customWidth="1"/>
    <col min="18" max="18" width="13.109375" style="4" customWidth="1"/>
    <col min="19" max="19" width="8" style="4" customWidth="1"/>
    <col min="20" max="16384" width="8" style="4"/>
  </cols>
  <sheetData>
    <row r="1" spans="1:18" x14ac:dyDescent="0.2">
      <c r="A1" s="4" t="s">
        <v>72</v>
      </c>
    </row>
    <row r="2" spans="1:18" ht="33.6" customHeight="1" x14ac:dyDescent="0.2">
      <c r="A2" s="1"/>
      <c r="B2" s="60" t="s">
        <v>14</v>
      </c>
      <c r="C2" s="61"/>
      <c r="D2" s="61"/>
      <c r="E2" s="61"/>
      <c r="F2" s="2"/>
      <c r="G2" s="3"/>
      <c r="H2" s="62"/>
      <c r="I2" s="62"/>
      <c r="J2" s="41" t="s">
        <v>26</v>
      </c>
    </row>
    <row r="3" spans="1:18" s="5" customFormat="1" ht="22.5" customHeight="1" thickBot="1" x14ac:dyDescent="0.25">
      <c r="C3" s="6" t="s">
        <v>27</v>
      </c>
      <c r="D3" s="63"/>
      <c r="E3" s="63"/>
      <c r="F3" s="63"/>
      <c r="G3" s="7"/>
      <c r="H3" s="8"/>
    </row>
    <row r="4" spans="1:18" s="5" customFormat="1" ht="12.75" customHeight="1" x14ac:dyDescent="0.2">
      <c r="B4" s="43"/>
      <c r="C4" s="6"/>
      <c r="D4" s="9"/>
      <c r="E4" s="9"/>
      <c r="F4" s="9"/>
      <c r="G4" s="7"/>
      <c r="H4" s="8"/>
    </row>
    <row r="5" spans="1:18" ht="16.5" customHeight="1" x14ac:dyDescent="0.2">
      <c r="B5" s="4" t="s">
        <v>15</v>
      </c>
      <c r="C5" s="10"/>
      <c r="D5" s="10"/>
      <c r="E5" s="11"/>
      <c r="F5" s="12"/>
    </row>
    <row r="6" spans="1:18" ht="16.5" customHeight="1" x14ac:dyDescent="0.2">
      <c r="C6" s="10" t="s">
        <v>16</v>
      </c>
      <c r="D6" s="10"/>
      <c r="E6" s="11"/>
      <c r="F6" s="12"/>
    </row>
    <row r="7" spans="1:18" ht="50.1" customHeight="1" x14ac:dyDescent="0.2">
      <c r="B7" s="14"/>
      <c r="C7" s="64" t="s">
        <v>71</v>
      </c>
      <c r="D7" s="64"/>
      <c r="E7" s="47"/>
      <c r="F7" s="16" t="s">
        <v>3</v>
      </c>
      <c r="G7" s="3" t="s">
        <v>29</v>
      </c>
    </row>
    <row r="8" spans="1:18" ht="50.1" customHeight="1" x14ac:dyDescent="0.2">
      <c r="B8" s="14"/>
      <c r="C8" s="57" t="s">
        <v>17</v>
      </c>
      <c r="D8" s="58"/>
      <c r="E8" s="48"/>
      <c r="F8" s="16" t="s">
        <v>18</v>
      </c>
      <c r="G8" s="3" t="s">
        <v>30</v>
      </c>
    </row>
    <row r="9" spans="1:18" ht="50.1" customHeight="1" x14ac:dyDescent="0.2">
      <c r="B9" s="14"/>
      <c r="C9" s="57" t="s">
        <v>19</v>
      </c>
      <c r="D9" s="58"/>
      <c r="E9" s="48"/>
      <c r="F9" s="16" t="s">
        <v>18</v>
      </c>
      <c r="G9" s="3" t="s">
        <v>31</v>
      </c>
    </row>
    <row r="10" spans="1:18" ht="50.1" customHeight="1" thickBot="1" x14ac:dyDescent="0.25">
      <c r="B10" s="14"/>
      <c r="C10" s="57" t="s">
        <v>20</v>
      </c>
      <c r="D10" s="58"/>
      <c r="E10" s="45" t="str">
        <f>IF(E8=0,"",E8+E9)</f>
        <v/>
      </c>
      <c r="F10" s="16" t="s">
        <v>47</v>
      </c>
      <c r="G10" s="3" t="s">
        <v>32</v>
      </c>
      <c r="H10" s="59" t="s">
        <v>28</v>
      </c>
      <c r="I10" s="59"/>
    </row>
    <row r="11" spans="1:18" ht="50.1" customHeight="1" thickBot="1" x14ac:dyDescent="0.25">
      <c r="B11" s="14"/>
      <c r="C11" s="57" t="s">
        <v>76</v>
      </c>
      <c r="D11" s="58"/>
      <c r="E11" s="50" t="str">
        <f>IF(E7=0,"",E10/ROUND(E7,2))</f>
        <v/>
      </c>
      <c r="F11" s="16" t="s">
        <v>46</v>
      </c>
      <c r="G11" s="44" t="s">
        <v>33</v>
      </c>
      <c r="H11" s="20" t="str">
        <f>IF(E11=0,"",IF(E11&lt;400000,"○",""))</f>
        <v/>
      </c>
      <c r="K11" s="65" t="s">
        <v>73</v>
      </c>
      <c r="L11" s="65"/>
      <c r="M11" s="65"/>
      <c r="N11" s="65"/>
      <c r="O11" s="65"/>
      <c r="P11" s="65"/>
      <c r="Q11" s="65"/>
      <c r="R11" s="65"/>
    </row>
    <row r="12" spans="1:18" ht="16.5" customHeight="1" x14ac:dyDescent="0.2">
      <c r="B12" s="14"/>
      <c r="C12" s="22"/>
      <c r="D12" s="22"/>
      <c r="E12" s="34"/>
      <c r="F12" s="35"/>
      <c r="G12" s="3"/>
    </row>
    <row r="13" spans="1:18" ht="16.5" customHeight="1" x14ac:dyDescent="0.2">
      <c r="C13" s="10" t="s">
        <v>21</v>
      </c>
      <c r="D13" s="10"/>
      <c r="E13" s="11"/>
      <c r="F13" s="12"/>
    </row>
    <row r="14" spans="1:18" ht="50.1" customHeight="1" x14ac:dyDescent="0.2">
      <c r="B14" s="14"/>
      <c r="C14" s="64" t="s">
        <v>22</v>
      </c>
      <c r="D14" s="64"/>
      <c r="E14" s="47"/>
      <c r="F14" s="16" t="s">
        <v>4</v>
      </c>
      <c r="G14" s="3" t="s">
        <v>34</v>
      </c>
    </row>
    <row r="15" spans="1:18" ht="50.1" customHeight="1" x14ac:dyDescent="0.2">
      <c r="B15" s="14"/>
      <c r="C15" s="57" t="s">
        <v>23</v>
      </c>
      <c r="D15" s="58"/>
      <c r="E15" s="48"/>
      <c r="F15" s="16" t="s">
        <v>1</v>
      </c>
      <c r="G15" s="3" t="s">
        <v>35</v>
      </c>
    </row>
    <row r="16" spans="1:18" ht="50.1" customHeight="1" x14ac:dyDescent="0.2">
      <c r="B16" s="14"/>
      <c r="C16" s="57" t="s">
        <v>24</v>
      </c>
      <c r="D16" s="58"/>
      <c r="E16" s="48"/>
      <c r="F16" s="16" t="s">
        <v>1</v>
      </c>
      <c r="G16" s="3" t="s">
        <v>36</v>
      </c>
    </row>
    <row r="17" spans="2:18" ht="50.1" customHeight="1" thickBot="1" x14ac:dyDescent="0.25">
      <c r="B17" s="14"/>
      <c r="C17" s="67" t="s">
        <v>5</v>
      </c>
      <c r="D17" s="67"/>
      <c r="E17" s="45" t="str">
        <f>IF(E15="","",E15+E16)</f>
        <v/>
      </c>
      <c r="F17" s="16" t="s">
        <v>48</v>
      </c>
      <c r="G17" s="3" t="s">
        <v>37</v>
      </c>
      <c r="H17" s="59" t="s">
        <v>58</v>
      </c>
      <c r="I17" s="59"/>
    </row>
    <row r="18" spans="2:18" ht="50.1" customHeight="1" thickBot="1" x14ac:dyDescent="0.25">
      <c r="B18" s="14"/>
      <c r="C18" s="64" t="s">
        <v>77</v>
      </c>
      <c r="D18" s="64"/>
      <c r="E18" s="50" t="str">
        <f>IF(E14="","",E17/ROUND(E14,2))</f>
        <v/>
      </c>
      <c r="F18" s="17" t="s">
        <v>49</v>
      </c>
      <c r="G18" s="3" t="s">
        <v>38</v>
      </c>
      <c r="H18" s="20" t="str">
        <f>IF(E18=0,"",IF(E18&lt;=200000,"○",""))</f>
        <v/>
      </c>
      <c r="K18" s="65" t="s">
        <v>75</v>
      </c>
      <c r="L18" s="65"/>
      <c r="M18" s="65"/>
      <c r="N18" s="65"/>
      <c r="O18" s="65"/>
      <c r="P18" s="65"/>
      <c r="Q18" s="65"/>
      <c r="R18" s="65"/>
    </row>
    <row r="19" spans="2:18" ht="16.5" customHeight="1" x14ac:dyDescent="0.2">
      <c r="B19" s="14"/>
      <c r="C19" s="22"/>
      <c r="D19" s="22"/>
      <c r="E19" s="34"/>
      <c r="F19" s="35"/>
      <c r="G19" s="3"/>
    </row>
    <row r="20" spans="2:18" ht="16.5" customHeight="1" x14ac:dyDescent="0.2">
      <c r="C20" s="70" t="s">
        <v>67</v>
      </c>
      <c r="D20" s="70"/>
      <c r="E20" s="11"/>
      <c r="F20" s="12"/>
    </row>
    <row r="21" spans="2:18" ht="49.5" customHeight="1" thickBot="1" x14ac:dyDescent="0.25">
      <c r="C21" s="66" t="s">
        <v>74</v>
      </c>
      <c r="D21" s="66"/>
      <c r="E21" s="49" t="str">
        <f>IF(E10="","",IF(E17="",E10,ROUNDDOWN((E10+E17)*2/3,-3)))</f>
        <v/>
      </c>
      <c r="F21" s="36" t="s">
        <v>59</v>
      </c>
      <c r="G21" s="13" t="s">
        <v>60</v>
      </c>
    </row>
    <row r="22" spans="2:18" ht="49.5" customHeight="1" thickBot="1" x14ac:dyDescent="0.25">
      <c r="C22" s="68" t="s">
        <v>25</v>
      </c>
      <c r="D22" s="69"/>
      <c r="E22" s="46" t="str">
        <f>IF(E21="","",IF(E30&gt;600000,"ご相談ください",E21))</f>
        <v/>
      </c>
      <c r="F22" s="29" t="s">
        <v>1</v>
      </c>
      <c r="G22" s="13" t="s">
        <v>39</v>
      </c>
    </row>
    <row r="23" spans="2:18" ht="16.5" customHeight="1" x14ac:dyDescent="0.15">
      <c r="B23" s="14"/>
      <c r="C23" s="37" t="s">
        <v>12</v>
      </c>
      <c r="D23" s="38"/>
      <c r="E23" s="39"/>
      <c r="F23" s="40"/>
      <c r="G23" s="3"/>
      <c r="H23" s="33"/>
      <c r="I23" s="21"/>
      <c r="K23" s="42"/>
      <c r="L23" s="42"/>
      <c r="M23" s="42"/>
      <c r="N23" s="42"/>
      <c r="O23" s="42"/>
      <c r="P23" s="42"/>
      <c r="Q23" s="42"/>
      <c r="R23" s="42"/>
    </row>
    <row r="24" spans="2:18" ht="50.1" customHeight="1" x14ac:dyDescent="0.2">
      <c r="B24" s="14"/>
      <c r="C24" s="71" t="s">
        <v>51</v>
      </c>
      <c r="D24" s="71"/>
      <c r="E24" s="53"/>
      <c r="F24" s="15" t="s">
        <v>0</v>
      </c>
      <c r="G24" s="3" t="s">
        <v>61</v>
      </c>
    </row>
    <row r="25" spans="2:18" ht="50.1" customHeight="1" x14ac:dyDescent="0.2">
      <c r="B25" s="14"/>
      <c r="C25" s="67" t="s">
        <v>2</v>
      </c>
      <c r="D25" s="67"/>
      <c r="E25" s="54"/>
      <c r="F25" s="15" t="s">
        <v>54</v>
      </c>
      <c r="G25" s="3" t="s">
        <v>40</v>
      </c>
    </row>
    <row r="26" spans="2:18" ht="50.1" customHeight="1" x14ac:dyDescent="0.2">
      <c r="B26" s="14"/>
      <c r="C26" s="67" t="s">
        <v>55</v>
      </c>
      <c r="D26" s="67"/>
      <c r="E26" s="55"/>
      <c r="F26" s="15" t="s">
        <v>56</v>
      </c>
      <c r="G26" s="3" t="s">
        <v>62</v>
      </c>
    </row>
    <row r="27" spans="2:18" ht="50.1" customHeight="1" x14ac:dyDescent="0.2">
      <c r="B27" s="14"/>
      <c r="C27" s="67" t="s">
        <v>52</v>
      </c>
      <c r="D27" s="67"/>
      <c r="E27" s="50" t="str">
        <f>IF(E21="","",E21)</f>
        <v/>
      </c>
      <c r="F27" s="16" t="s">
        <v>50</v>
      </c>
      <c r="G27" s="3" t="s">
        <v>63</v>
      </c>
    </row>
    <row r="28" spans="2:18" ht="50.1" customHeight="1" x14ac:dyDescent="0.2">
      <c r="B28" s="14"/>
      <c r="C28" s="64" t="s">
        <v>6</v>
      </c>
      <c r="D28" s="64"/>
      <c r="E28" s="51" t="str">
        <f>IF(E7="","",ROUND(E7,2)*E25*24*365*E24/100)</f>
        <v/>
      </c>
      <c r="F28" s="17" t="s">
        <v>68</v>
      </c>
      <c r="G28" s="3" t="s">
        <v>41</v>
      </c>
    </row>
    <row r="29" spans="2:18" ht="49.5" customHeight="1" x14ac:dyDescent="0.2">
      <c r="B29" s="14"/>
      <c r="C29" s="64" t="s">
        <v>7</v>
      </c>
      <c r="D29" s="64"/>
      <c r="E29" s="52" t="str">
        <f>IF(E28="","",E28*E26/1000)</f>
        <v/>
      </c>
      <c r="F29" s="18" t="s">
        <v>70</v>
      </c>
      <c r="G29" s="3" t="s">
        <v>42</v>
      </c>
      <c r="K29" s="72"/>
      <c r="L29" s="73"/>
      <c r="M29" s="73"/>
      <c r="N29" s="73"/>
      <c r="O29" s="73"/>
      <c r="P29" s="73"/>
      <c r="Q29" s="73"/>
      <c r="R29" s="73"/>
    </row>
    <row r="30" spans="2:18" ht="50.1" customHeight="1" x14ac:dyDescent="0.2">
      <c r="B30" s="14"/>
      <c r="C30" s="64" t="s">
        <v>11</v>
      </c>
      <c r="D30" s="64"/>
      <c r="E30" s="52" t="str">
        <f>IF(E27="","",E27/E29)</f>
        <v/>
      </c>
      <c r="F30" s="15" t="s">
        <v>64</v>
      </c>
      <c r="G30" s="3" t="s">
        <v>43</v>
      </c>
      <c r="H30" s="33"/>
      <c r="K30" s="19"/>
      <c r="L30" s="19"/>
      <c r="M30" s="19"/>
      <c r="N30" s="19"/>
      <c r="O30" s="19"/>
      <c r="P30" s="19"/>
      <c r="Q30" s="19"/>
      <c r="R30" s="19"/>
    </row>
    <row r="31" spans="2:18" ht="12" customHeight="1" x14ac:dyDescent="0.2">
      <c r="B31" s="14"/>
      <c r="C31" s="22"/>
      <c r="D31" s="22"/>
      <c r="E31" s="23"/>
      <c r="F31" s="24"/>
      <c r="G31" s="25"/>
      <c r="H31" s="33"/>
      <c r="I31" s="21"/>
      <c r="K31" s="42"/>
      <c r="L31" s="42"/>
      <c r="M31" s="42"/>
      <c r="N31" s="42"/>
      <c r="O31" s="42"/>
      <c r="P31" s="42"/>
      <c r="Q31" s="42"/>
      <c r="R31" s="42"/>
    </row>
    <row r="32" spans="2:18" ht="20.25" customHeight="1" x14ac:dyDescent="0.15">
      <c r="B32" s="14"/>
      <c r="C32" s="74" t="s">
        <v>13</v>
      </c>
      <c r="D32" s="74"/>
      <c r="E32" s="23"/>
      <c r="F32" s="24"/>
      <c r="G32" s="26"/>
      <c r="H32" s="27" t="str">
        <f>IF(E32=0,"",IF(E32&lt;=25000,"○",""))</f>
        <v/>
      </c>
      <c r="K32" s="72"/>
      <c r="L32" s="72"/>
      <c r="M32" s="72"/>
      <c r="N32" s="72"/>
      <c r="O32" s="72"/>
      <c r="P32" s="72"/>
      <c r="Q32" s="72"/>
      <c r="R32" s="72"/>
    </row>
    <row r="33" spans="2:18" ht="50.1" customHeight="1" x14ac:dyDescent="0.2">
      <c r="B33" s="14"/>
      <c r="C33" s="64" t="s">
        <v>57</v>
      </c>
      <c r="D33" s="64"/>
      <c r="E33" s="48"/>
      <c r="F33" s="16" t="s">
        <v>4</v>
      </c>
      <c r="G33" s="3" t="s">
        <v>65</v>
      </c>
      <c r="K33" s="72"/>
      <c r="L33" s="72"/>
      <c r="M33" s="72"/>
      <c r="N33" s="72"/>
      <c r="O33" s="72"/>
      <c r="P33" s="72"/>
      <c r="Q33" s="72"/>
      <c r="R33" s="72"/>
    </row>
    <row r="34" spans="2:18" ht="50.1" customHeight="1" thickBot="1" x14ac:dyDescent="0.25">
      <c r="B34" s="14"/>
      <c r="C34" s="66" t="s">
        <v>9</v>
      </c>
      <c r="D34" s="66"/>
      <c r="E34" s="45" t="str">
        <f>IF(E7="","",ROUND(E7,2)*E25*24*365/100)</f>
        <v/>
      </c>
      <c r="F34" s="28" t="s">
        <v>69</v>
      </c>
      <c r="G34" s="3" t="s">
        <v>44</v>
      </c>
      <c r="H34" s="32" t="s">
        <v>10</v>
      </c>
    </row>
    <row r="35" spans="2:18" ht="50.1" customHeight="1" thickBot="1" x14ac:dyDescent="0.25">
      <c r="B35" s="14"/>
      <c r="C35" s="68" t="s">
        <v>8</v>
      </c>
      <c r="D35" s="69"/>
      <c r="E35" s="56" t="str">
        <f>IF(E34="","",E33/E34*100)</f>
        <v/>
      </c>
      <c r="F35" s="29" t="s">
        <v>66</v>
      </c>
      <c r="G35" s="3" t="s">
        <v>45</v>
      </c>
      <c r="H35" s="20" t="str">
        <f>IF(E35="","",IF(E35&gt;=30,"○",""))</f>
        <v/>
      </c>
      <c r="K35" s="65" t="s">
        <v>53</v>
      </c>
      <c r="L35" s="65"/>
      <c r="M35" s="65"/>
      <c r="N35" s="65"/>
      <c r="O35" s="65"/>
      <c r="P35" s="65"/>
      <c r="Q35" s="65"/>
      <c r="R35" s="65"/>
    </row>
  </sheetData>
  <sheetProtection selectLockedCells="1" selectUnlockedCells="1"/>
  <mergeCells count="34">
    <mergeCell ref="C35:D35"/>
    <mergeCell ref="K35:R35"/>
    <mergeCell ref="K29:R29"/>
    <mergeCell ref="C30:D30"/>
    <mergeCell ref="C32:D32"/>
    <mergeCell ref="K32:R33"/>
    <mergeCell ref="C33:D33"/>
    <mergeCell ref="C34:D34"/>
    <mergeCell ref="C29:D29"/>
    <mergeCell ref="C22:D22"/>
    <mergeCell ref="C24:D24"/>
    <mergeCell ref="C27:D27"/>
    <mergeCell ref="C28:D28"/>
    <mergeCell ref="C25:D25"/>
    <mergeCell ref="C26:D26"/>
    <mergeCell ref="K11:R11"/>
    <mergeCell ref="C21:D21"/>
    <mergeCell ref="C15:D15"/>
    <mergeCell ref="C16:D16"/>
    <mergeCell ref="C17:D17"/>
    <mergeCell ref="H17:I17"/>
    <mergeCell ref="C18:D18"/>
    <mergeCell ref="K18:R18"/>
    <mergeCell ref="C20:D20"/>
    <mergeCell ref="C14:D14"/>
    <mergeCell ref="C9:D9"/>
    <mergeCell ref="C10:D10"/>
    <mergeCell ref="H10:I10"/>
    <mergeCell ref="C11:D11"/>
    <mergeCell ref="B2:E2"/>
    <mergeCell ref="H2:I2"/>
    <mergeCell ref="D3:F3"/>
    <mergeCell ref="C7:D7"/>
    <mergeCell ref="C8:D8"/>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様式第１号別紙１</vt:lpstr>
      <vt:lpstr>様式第１号別紙１!Print_Area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村野　年彦</cp:lastModifiedBy>
  <cp:lastPrinted>2024-05-13T07:29:33Z</cp:lastPrinted>
  <dcterms:modified xsi:type="dcterms:W3CDTF">2024-06-18T11:37:40Z</dcterms:modified>
</cp:coreProperties>
</file>