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r1000\環境生活課\非公開\【環境Ｇ】\地球温暖化・省エネ・ＥＭＳ・環境大賞\ゼ　ゼロカーボンシティ\02_脱炭素先行地域\01_脱炭素先行地域\99_先行チーム\補助関連\01_要綱整備\★要綱\★ゼロ円ソーラー（要綱）\"/>
    </mc:Choice>
  </mc:AlternateContent>
  <bookViews>
    <workbookView xWindow="0" yWindow="0" windowWidth="19200" windowHeight="11472"/>
  </bookViews>
  <sheets>
    <sheet name="様式第１号別紙１" sheetId="3" r:id="rId1"/>
  </sheets>
  <definedNames>
    <definedName name="_xlnm.Print_Area" localSheetId="0">様式第１号別紙１!$A$1:$I$36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7" i="3" l="1"/>
  <c r="E18" i="3" l="1"/>
  <c r="E34" i="3"/>
  <c r="E35" i="3" l="1"/>
  <c r="E28" i="3"/>
  <c r="E29" i="3" s="1"/>
  <c r="E10" i="3" l="1"/>
  <c r="E21" i="3" s="1"/>
  <c r="H35" i="3"/>
  <c r="H32" i="3" l="1"/>
  <c r="E11" i="3"/>
  <c r="H11" i="3" s="1"/>
  <c r="H18" i="3" l="1"/>
  <c r="E27" i="3"/>
  <c r="E30" i="3" s="1"/>
  <c r="E22" i="3" s="1"/>
</calcChain>
</file>

<file path=xl/sharedStrings.xml><?xml version="1.0" encoding="utf-8"?>
<sst xmlns="http://schemas.openxmlformats.org/spreadsheetml/2006/main" count="82" uniqueCount="78">
  <si>
    <t>年</t>
    <rPh sb="0" eb="1">
      <t>ネン</t>
    </rPh>
    <phoneticPr fontId="3"/>
  </si>
  <si>
    <t>円</t>
    <rPh sb="0" eb="1">
      <t>エン</t>
    </rPh>
    <phoneticPr fontId="6"/>
  </si>
  <si>
    <t>設備利用率</t>
    <rPh sb="0" eb="2">
      <t>セツビ</t>
    </rPh>
    <rPh sb="2" eb="5">
      <t>リヨウリツ</t>
    </rPh>
    <phoneticPr fontId="6"/>
  </si>
  <si>
    <t>kW</t>
    <phoneticPr fontId="2"/>
  </si>
  <si>
    <t>kWh</t>
    <phoneticPr fontId="2"/>
  </si>
  <si>
    <t>蓄電池の補助対象経費（税抜）</t>
    <rPh sb="0" eb="3">
      <t>チクデンチ</t>
    </rPh>
    <rPh sb="4" eb="6">
      <t>ホジョ</t>
    </rPh>
    <rPh sb="6" eb="8">
      <t>タイショウ</t>
    </rPh>
    <rPh sb="8" eb="10">
      <t>ケイヒ</t>
    </rPh>
    <rPh sb="11" eb="13">
      <t>ゼイヌキ</t>
    </rPh>
    <phoneticPr fontId="6"/>
  </si>
  <si>
    <t>処分制限期間における累計の発電量</t>
    <rPh sb="10" eb="12">
      <t>ルイケイ</t>
    </rPh>
    <rPh sb="13" eb="15">
      <t>ハツデン</t>
    </rPh>
    <rPh sb="15" eb="16">
      <t>リョウ</t>
    </rPh>
    <phoneticPr fontId="6"/>
  </si>
  <si>
    <t>処分制限期間における累計のCO2削減量</t>
    <rPh sb="10" eb="12">
      <t>ルイケイ</t>
    </rPh>
    <rPh sb="16" eb="18">
      <t>サクゲン</t>
    </rPh>
    <rPh sb="18" eb="19">
      <t>リョウ</t>
    </rPh>
    <phoneticPr fontId="6"/>
  </si>
  <si>
    <t>自家消費率</t>
    <rPh sb="0" eb="2">
      <t>ジカ</t>
    </rPh>
    <rPh sb="2" eb="4">
      <t>ショウヒ</t>
    </rPh>
    <rPh sb="4" eb="5">
      <t>リツ</t>
    </rPh>
    <phoneticPr fontId="6"/>
  </si>
  <si>
    <t>年間想定発電量</t>
    <rPh sb="0" eb="2">
      <t>ネンカン</t>
    </rPh>
    <rPh sb="2" eb="4">
      <t>ソウテイ</t>
    </rPh>
    <rPh sb="4" eb="6">
      <t>ハツデン</t>
    </rPh>
    <rPh sb="6" eb="7">
      <t>リョウ</t>
    </rPh>
    <phoneticPr fontId="6"/>
  </si>
  <si>
    <t>【自家消費率判定】</t>
    <rPh sb="1" eb="3">
      <t>ジカ</t>
    </rPh>
    <rPh sb="3" eb="5">
      <t>ショウヒ</t>
    </rPh>
    <rPh sb="5" eb="6">
      <t>リツ</t>
    </rPh>
    <phoneticPr fontId="2"/>
  </si>
  <si>
    <t>処分制限期間における平均の費用効率性</t>
    <rPh sb="13" eb="15">
      <t>ヒヨウ</t>
    </rPh>
    <rPh sb="15" eb="18">
      <t>コウリツセイ</t>
    </rPh>
    <phoneticPr fontId="6"/>
  </si>
  <si>
    <t>２　費用効率性</t>
    <phoneticPr fontId="2"/>
  </si>
  <si>
    <t>３　自家消費率</t>
    <rPh sb="2" eb="4">
      <t>ジカ</t>
    </rPh>
    <rPh sb="4" eb="6">
      <t>ショウヒ</t>
    </rPh>
    <rPh sb="6" eb="7">
      <t>リツ</t>
    </rPh>
    <phoneticPr fontId="2"/>
  </si>
  <si>
    <t>補助対象経費等計算書</t>
    <rPh sb="0" eb="2">
      <t>ホジョ</t>
    </rPh>
    <rPh sb="2" eb="4">
      <t>タイショウ</t>
    </rPh>
    <rPh sb="4" eb="6">
      <t>ケイヒ</t>
    </rPh>
    <rPh sb="6" eb="7">
      <t>トウ</t>
    </rPh>
    <rPh sb="7" eb="10">
      <t>ケイサンショ</t>
    </rPh>
    <phoneticPr fontId="3"/>
  </si>
  <si>
    <t>１　補助対象経費</t>
    <rPh sb="2" eb="4">
      <t>ホジョ</t>
    </rPh>
    <rPh sb="4" eb="6">
      <t>タイショウ</t>
    </rPh>
    <rPh sb="6" eb="8">
      <t>ケイヒ</t>
    </rPh>
    <phoneticPr fontId="2"/>
  </si>
  <si>
    <t>(1)太陽光発電設備</t>
    <rPh sb="3" eb="6">
      <t>タイヨウコウ</t>
    </rPh>
    <rPh sb="6" eb="8">
      <t>ハツデン</t>
    </rPh>
    <rPh sb="8" eb="10">
      <t>セツビ</t>
    </rPh>
    <phoneticPr fontId="2"/>
  </si>
  <si>
    <t>太陽光発電設備の設備費（税抜）
　　・設備費
　　・附属設備費
　　・その他設備費</t>
    <rPh sb="0" eb="3">
      <t>タイヨウコウ</t>
    </rPh>
    <rPh sb="3" eb="5">
      <t>ハツデン</t>
    </rPh>
    <rPh sb="5" eb="7">
      <t>セツビ</t>
    </rPh>
    <rPh sb="8" eb="11">
      <t>セツビヒ</t>
    </rPh>
    <rPh sb="12" eb="13">
      <t>ゼイ</t>
    </rPh>
    <rPh sb="13" eb="14">
      <t>ヌ</t>
    </rPh>
    <phoneticPr fontId="2"/>
  </si>
  <si>
    <t>円</t>
    <rPh sb="0" eb="1">
      <t>エン</t>
    </rPh>
    <phoneticPr fontId="2"/>
  </si>
  <si>
    <t>太陽光発電設備の設置工事費（税抜）
　　・設計費
　　・工事費
　　・諸経費</t>
    <rPh sb="8" eb="10">
      <t>セッチ</t>
    </rPh>
    <rPh sb="10" eb="12">
      <t>コウジ</t>
    </rPh>
    <phoneticPr fontId="2"/>
  </si>
  <si>
    <t>太陽光発電設備の補助対象経費（税抜）</t>
    <rPh sb="8" eb="10">
      <t>ホジョ</t>
    </rPh>
    <rPh sb="10" eb="12">
      <t>タイショウ</t>
    </rPh>
    <rPh sb="12" eb="14">
      <t>ケイヒ</t>
    </rPh>
    <rPh sb="15" eb="16">
      <t>ゼイ</t>
    </rPh>
    <rPh sb="16" eb="17">
      <t>ヌ</t>
    </rPh>
    <phoneticPr fontId="2"/>
  </si>
  <si>
    <t>(2)蓄電池</t>
    <rPh sb="3" eb="6">
      <t>チクデンチ</t>
    </rPh>
    <phoneticPr fontId="2"/>
  </si>
  <si>
    <t>蓄電池の定格容量</t>
    <rPh sb="0" eb="3">
      <t>チクデンチ</t>
    </rPh>
    <rPh sb="4" eb="6">
      <t>テイカク</t>
    </rPh>
    <rPh sb="6" eb="8">
      <t>ヨウリョウ</t>
    </rPh>
    <phoneticPr fontId="6"/>
  </si>
  <si>
    <t>蓄電池の設備費（税抜）
　　・設備費
　　・附属設備費
　　・その他設備費</t>
    <rPh sb="0" eb="3">
      <t>チクデンチ</t>
    </rPh>
    <rPh sb="4" eb="7">
      <t>セツビヒ</t>
    </rPh>
    <rPh sb="8" eb="9">
      <t>ゼイ</t>
    </rPh>
    <rPh sb="9" eb="10">
      <t>ヌ</t>
    </rPh>
    <phoneticPr fontId="2"/>
  </si>
  <si>
    <t>蓄電池の設置工事費（税抜）
　　・設計費
　　・工事費
　　・諸経費</t>
    <rPh sb="0" eb="3">
      <t>チクデンチ</t>
    </rPh>
    <rPh sb="4" eb="6">
      <t>セッチ</t>
    </rPh>
    <rPh sb="6" eb="8">
      <t>コウジ</t>
    </rPh>
    <phoneticPr fontId="2"/>
  </si>
  <si>
    <t>費用効率性を考慮した補助交付申請額</t>
    <rPh sb="0" eb="2">
      <t>ヒヨウ</t>
    </rPh>
    <rPh sb="2" eb="5">
      <t>コウリツセイ</t>
    </rPh>
    <rPh sb="6" eb="8">
      <t>コウリョ</t>
    </rPh>
    <rPh sb="10" eb="12">
      <t>ホジョ</t>
    </rPh>
    <rPh sb="12" eb="14">
      <t>コウフ</t>
    </rPh>
    <rPh sb="14" eb="16">
      <t>シンセイ</t>
    </rPh>
    <rPh sb="16" eb="17">
      <t>ガク</t>
    </rPh>
    <phoneticPr fontId="6"/>
  </si>
  <si>
    <t>←黄色セルを入力してください</t>
    <rPh sb="1" eb="3">
      <t>キイロ</t>
    </rPh>
    <rPh sb="6" eb="8">
      <t>ニュウリョク</t>
    </rPh>
    <phoneticPr fontId="2"/>
  </si>
  <si>
    <t>補助事業名称：</t>
    <rPh sb="0" eb="2">
      <t>ホジョ</t>
    </rPh>
    <rPh sb="2" eb="4">
      <t>ジギョウ</t>
    </rPh>
    <rPh sb="4" eb="6">
      <t>メイショウ</t>
    </rPh>
    <phoneticPr fontId="5"/>
  </si>
  <si>
    <t>【補助対象経費判定】</t>
    <rPh sb="1" eb="3">
      <t>ホジョ</t>
    </rPh>
    <rPh sb="3" eb="5">
      <t>タイショウ</t>
    </rPh>
    <rPh sb="5" eb="7">
      <t>ケイヒ</t>
    </rPh>
    <phoneticPr fontId="2"/>
  </si>
  <si>
    <t>A</t>
    <phoneticPr fontId="2"/>
  </si>
  <si>
    <t>B</t>
    <phoneticPr fontId="2"/>
  </si>
  <si>
    <t>C</t>
    <phoneticPr fontId="2"/>
  </si>
  <si>
    <t>D</t>
    <phoneticPr fontId="2"/>
  </si>
  <si>
    <t>E</t>
    <phoneticPr fontId="2"/>
  </si>
  <si>
    <t>G</t>
    <phoneticPr fontId="2"/>
  </si>
  <si>
    <t>H</t>
    <phoneticPr fontId="2"/>
  </si>
  <si>
    <t>I</t>
    <phoneticPr fontId="2"/>
  </si>
  <si>
    <t>J</t>
    <phoneticPr fontId="2"/>
  </si>
  <si>
    <t>K</t>
    <phoneticPr fontId="8"/>
  </si>
  <si>
    <t>N</t>
    <phoneticPr fontId="2"/>
  </si>
  <si>
    <t>P</t>
    <phoneticPr fontId="8"/>
  </si>
  <si>
    <t>S</t>
    <phoneticPr fontId="8"/>
  </si>
  <si>
    <t>T</t>
    <phoneticPr fontId="8"/>
  </si>
  <si>
    <t>U</t>
    <phoneticPr fontId="8"/>
  </si>
  <si>
    <t>W</t>
    <phoneticPr fontId="2"/>
  </si>
  <si>
    <t>X</t>
    <phoneticPr fontId="2"/>
  </si>
  <si>
    <t>円/kW（D÷A）</t>
    <rPh sb="0" eb="1">
      <t>エン</t>
    </rPh>
    <phoneticPr fontId="2"/>
  </si>
  <si>
    <t>円（B＋C)</t>
    <rPh sb="0" eb="1">
      <t>エン</t>
    </rPh>
    <phoneticPr fontId="2"/>
  </si>
  <si>
    <t>円（H＋I）</t>
    <rPh sb="0" eb="1">
      <t>エン</t>
    </rPh>
    <phoneticPr fontId="6"/>
  </si>
  <si>
    <t>円/kWh（J÷G）</t>
    <phoneticPr fontId="2"/>
  </si>
  <si>
    <t>円（N）</t>
    <rPh sb="0" eb="1">
      <t>エン</t>
    </rPh>
    <phoneticPr fontId="6"/>
  </si>
  <si>
    <t>太陽光発電設備の処分制限期間</t>
    <rPh sb="0" eb="2">
      <t>タイヨウコウ</t>
    </rPh>
    <rPh sb="2" eb="4">
      <t>ハツデン</t>
    </rPh>
    <rPh sb="4" eb="6">
      <t>セツビ</t>
    </rPh>
    <phoneticPr fontId="3"/>
  </si>
  <si>
    <t>太陽光・蓄電池の補助交付申請額合計</t>
    <rPh sb="0" eb="3">
      <t>タイヨウコウ</t>
    </rPh>
    <rPh sb="4" eb="7">
      <t>チクデンチ</t>
    </rPh>
    <rPh sb="8" eb="10">
      <t>ホジョ</t>
    </rPh>
    <rPh sb="10" eb="12">
      <t>コウフ</t>
    </rPh>
    <rPh sb="12" eb="14">
      <t>シンセイ</t>
    </rPh>
    <rPh sb="14" eb="15">
      <t>ガク</t>
    </rPh>
    <rPh sb="15" eb="17">
      <t>ゴウケイ</t>
    </rPh>
    <phoneticPr fontId="6"/>
  </si>
  <si>
    <t>←自家消費率が30% 以上の場合に"○"と表示される。"○"が表示されない場合、自家消費電力量の見直しを行うこと</t>
    <rPh sb="1" eb="3">
      <t>ジカ</t>
    </rPh>
    <rPh sb="3" eb="5">
      <t>ショウヒ</t>
    </rPh>
    <rPh sb="5" eb="6">
      <t>リツ</t>
    </rPh>
    <rPh sb="11" eb="13">
      <t>イジョウ</t>
    </rPh>
    <rPh sb="40" eb="42">
      <t>ジカ</t>
    </rPh>
    <rPh sb="42" eb="44">
      <t>ショウヒ</t>
    </rPh>
    <rPh sb="44" eb="46">
      <t>デンリョク</t>
    </rPh>
    <rPh sb="46" eb="47">
      <t>リョウ</t>
    </rPh>
    <phoneticPr fontId="8"/>
  </si>
  <si>
    <t>%</t>
    <phoneticPr fontId="2"/>
  </si>
  <si>
    <t>商用電力の排出係数</t>
    <rPh sb="0" eb="2">
      <t>ショウヨウ</t>
    </rPh>
    <rPh sb="2" eb="4">
      <t>デンリョク</t>
    </rPh>
    <rPh sb="5" eb="7">
      <t>ハイシュツ</t>
    </rPh>
    <rPh sb="7" eb="9">
      <t>ケイスウ</t>
    </rPh>
    <phoneticPr fontId="6"/>
  </si>
  <si>
    <t>kg-CO2/kWh</t>
    <phoneticPr fontId="2"/>
  </si>
  <si>
    <t>年間想定自家消費電力量
※太陽光発電設備の電気を蓄電池に蓄え、夜間等に使用する場合はその分の電力量も自家消費電力量に含めます。</t>
    <rPh sb="0" eb="2">
      <t>ネンカン</t>
    </rPh>
    <rPh sb="2" eb="4">
      <t>ソウテイ</t>
    </rPh>
    <rPh sb="4" eb="6">
      <t>ジカ</t>
    </rPh>
    <rPh sb="6" eb="8">
      <t>ショウヒ</t>
    </rPh>
    <rPh sb="8" eb="10">
      <t>デンリョク</t>
    </rPh>
    <rPh sb="10" eb="11">
      <t>リョウ</t>
    </rPh>
    <phoneticPr fontId="6"/>
  </si>
  <si>
    <t>【補助対象経費判定】</t>
    <phoneticPr fontId="2"/>
  </si>
  <si>
    <t>円（F＋L）</t>
    <rPh sb="0" eb="1">
      <t>エン</t>
    </rPh>
    <phoneticPr fontId="6"/>
  </si>
  <si>
    <t>M</t>
    <phoneticPr fontId="2"/>
  </si>
  <si>
    <t>O</t>
    <phoneticPr fontId="8"/>
  </si>
  <si>
    <t>Q</t>
    <phoneticPr fontId="2"/>
  </si>
  <si>
    <t>R</t>
    <phoneticPr fontId="8"/>
  </si>
  <si>
    <t>円/t-CO2 (R÷T)</t>
    <phoneticPr fontId="8"/>
  </si>
  <si>
    <t>V</t>
    <phoneticPr fontId="2"/>
  </si>
  <si>
    <t>%（V÷W×100）</t>
    <phoneticPr fontId="2"/>
  </si>
  <si>
    <t>(3)補助金交付申請額合計</t>
    <rPh sb="3" eb="5">
      <t>ホジョ</t>
    </rPh>
    <rPh sb="6" eb="8">
      <t>コウフ</t>
    </rPh>
    <rPh sb="8" eb="10">
      <t>シンセイ</t>
    </rPh>
    <rPh sb="10" eb="11">
      <t>ガク</t>
    </rPh>
    <rPh sb="11" eb="13">
      <t>ゴウケイ</t>
    </rPh>
    <phoneticPr fontId="2"/>
  </si>
  <si>
    <t>kWh＝設備容量×設備利用率×処分制限期間×24時間×365日(A×P/100×O×24×365)</t>
    <rPh sb="4" eb="6">
      <t>セツビ</t>
    </rPh>
    <rPh sb="6" eb="8">
      <t>ヨウリョウ</t>
    </rPh>
    <rPh sb="9" eb="11">
      <t>セツビ</t>
    </rPh>
    <rPh sb="11" eb="14">
      <t>リヨウリツ</t>
    </rPh>
    <rPh sb="15" eb="17">
      <t>ショブン</t>
    </rPh>
    <rPh sb="17" eb="19">
      <t>セイゲン</t>
    </rPh>
    <rPh sb="19" eb="21">
      <t>キカン</t>
    </rPh>
    <rPh sb="24" eb="26">
      <t>ジカン</t>
    </rPh>
    <rPh sb="30" eb="31">
      <t>ニチ</t>
    </rPh>
    <phoneticPr fontId="2"/>
  </si>
  <si>
    <t>kWh＝設備容量×設備利用率×24時間×365日(A×P/100×24×365)</t>
    <phoneticPr fontId="2"/>
  </si>
  <si>
    <t>t-CO2＝累計電力量×商用電力の排出係数 （Q×S）</t>
    <rPh sb="6" eb="8">
      <t>ルイケイ</t>
    </rPh>
    <phoneticPr fontId="6"/>
  </si>
  <si>
    <t>太陽光発電設備の発電出力
（太陽電池モジュールとパワーコンディショナーの出力合計値のうち低い方）</t>
    <rPh sb="0" eb="3">
      <t>タイヨウコウ</t>
    </rPh>
    <rPh sb="3" eb="5">
      <t>ハツデン</t>
    </rPh>
    <rPh sb="5" eb="7">
      <t>セツビ</t>
    </rPh>
    <rPh sb="8" eb="10">
      <t>ハツデン</t>
    </rPh>
    <rPh sb="10" eb="12">
      <t>シュツリョク</t>
    </rPh>
    <rPh sb="14" eb="16">
      <t>タイヨウ</t>
    </rPh>
    <rPh sb="16" eb="18">
      <t>デンチ</t>
    </rPh>
    <rPh sb="36" eb="38">
      <t>シュツリョク</t>
    </rPh>
    <rPh sb="38" eb="41">
      <t>ゴウケイチ</t>
    </rPh>
    <rPh sb="44" eb="45">
      <t>ヒク</t>
    </rPh>
    <rPh sb="46" eb="47">
      <t>ホウ</t>
    </rPh>
    <phoneticPr fontId="6"/>
  </si>
  <si>
    <t>第１号様式別紙１</t>
    <rPh sb="3" eb="5">
      <t>ヨウシキ</t>
    </rPh>
    <phoneticPr fontId="2"/>
  </si>
  <si>
    <t>←太陽光発電設備の設置費用が400,000 [円/kW] 未満の場合に"○"と表示される。"○"が表示されない場合、費用効率性の見直しを行うこと</t>
    <rPh sb="1" eb="4">
      <t>タイヨウコウ</t>
    </rPh>
    <rPh sb="4" eb="6">
      <t>ハツデン</t>
    </rPh>
    <rPh sb="6" eb="8">
      <t>セツビ</t>
    </rPh>
    <rPh sb="9" eb="11">
      <t>セッチ</t>
    </rPh>
    <rPh sb="11" eb="13">
      <t>ヒヨウ</t>
    </rPh>
    <rPh sb="29" eb="31">
      <t>ミマン</t>
    </rPh>
    <phoneticPr fontId="8"/>
  </si>
  <si>
    <t>太陽光・蓄電池の補助交付申請額合計
（補助対象経費の３分の２）</t>
    <rPh sb="0" eb="3">
      <t>タイヨウコウ</t>
    </rPh>
    <rPh sb="4" eb="7">
      <t>チクデンチ</t>
    </rPh>
    <rPh sb="8" eb="10">
      <t>ホジョ</t>
    </rPh>
    <rPh sb="10" eb="12">
      <t>コウフ</t>
    </rPh>
    <rPh sb="12" eb="14">
      <t>シンセイ</t>
    </rPh>
    <rPh sb="14" eb="15">
      <t>ガク</t>
    </rPh>
    <rPh sb="15" eb="17">
      <t>ゴウケイ</t>
    </rPh>
    <rPh sb="19" eb="21">
      <t>ホジョ</t>
    </rPh>
    <rPh sb="21" eb="23">
      <t>タイショウ</t>
    </rPh>
    <rPh sb="23" eb="25">
      <t>ケイヒ</t>
    </rPh>
    <rPh sb="27" eb="28">
      <t>ブン</t>
    </rPh>
    <phoneticPr fontId="2"/>
  </si>
  <si>
    <t>←蓄電池の設置費用が200,000 [円/kWh] 以下の場合に"○"と表示される。"○"が表示されない場合、費用効率性の見直しを行うこと</t>
    <rPh sb="5" eb="7">
      <t>セッチ</t>
    </rPh>
    <rPh sb="7" eb="9">
      <t>ヒヨウ</t>
    </rPh>
    <phoneticPr fontId="8"/>
  </si>
  <si>
    <t>太陽光発電設備1kWあたりの設置費用</t>
    <rPh sb="0" eb="3">
      <t>タイヨウコウ</t>
    </rPh>
    <rPh sb="3" eb="5">
      <t>ハツデン</t>
    </rPh>
    <rPh sb="5" eb="7">
      <t>セツビ</t>
    </rPh>
    <rPh sb="14" eb="16">
      <t>セッチ</t>
    </rPh>
    <rPh sb="16" eb="18">
      <t>ヒヨウ</t>
    </rPh>
    <phoneticPr fontId="2"/>
  </si>
  <si>
    <t>蓄電池1kWhあたりの設置費用</t>
    <rPh sb="0" eb="3">
      <t>チクデンチ</t>
    </rPh>
    <rPh sb="11" eb="15">
      <t>セッチヒヨウ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</si>
</sst>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0_);[Red]\(#,##0.0\)"/>
    <numFmt numFmtId="178" formatCode="#,##0.00_);[Red]\(#,##0.00\)"/>
    <numFmt numFmtId="179" formatCode="#,##0.000_);[Red]\(#,##0.000\)"/>
  </numFmts>
  <fonts count="23" x14ac:knownFonts="1">
    <font>
      <sz val="11"/>
      <color theme="1"/>
      <name val="ＭＳ Ｐゴシック"/>
      <family val="2"/>
      <charset val="128"/>
    </font>
    <font>
      <sz val="11"/>
      <color indexed="8"/>
      <name val="ＭＳ Ｐゴシック"/>
      <family val="3"/>
      <charset val="128"/>
    </font>
    <font>
      <sz val="6"/>
      <name val="ＭＳ Ｐゴシック"/>
      <family val="2"/>
      <charset val="128"/>
    </font>
    <font>
      <sz val="6"/>
      <name val="游ゴシック"/>
      <family val="2"/>
      <charset val="128"/>
      <scheme val="minor"/>
    </font>
    <font>
      <sz val="11"/>
      <color theme="1"/>
      <name val="游ゴシック"/>
      <family val="3"/>
      <charset val="128"/>
      <scheme val="minor"/>
    </font>
    <font>
      <sz val="6"/>
      <name val="游ゴシック"/>
      <family val="3"/>
      <charset val="128"/>
    </font>
    <font>
      <sz val="6"/>
      <name val="ＭＳ Ｐゴシック"/>
      <family val="3"/>
      <charset val="128"/>
    </font>
    <font>
      <sz val="10"/>
      <color theme="1"/>
      <name val="游ゴシック"/>
      <family val="3"/>
      <charset val="128"/>
      <scheme val="minor"/>
    </font>
    <font>
      <sz val="6"/>
      <name val="游ゴシック"/>
      <family val="3"/>
      <charset val="128"/>
      <scheme val="minor"/>
    </font>
    <font>
      <sz val="12"/>
      <name val="ＭＳ Ｐゴシック"/>
      <family val="3"/>
      <charset val="128"/>
    </font>
    <font>
      <sz val="12"/>
      <color indexed="8"/>
      <name val="ＭＳ Ｐゴシック"/>
      <family val="3"/>
      <charset val="128"/>
    </font>
    <font>
      <b/>
      <sz val="18"/>
      <name val="ＭＳ Ｐゴシック"/>
      <family val="3"/>
      <charset val="128"/>
    </font>
    <font>
      <b/>
      <sz val="18"/>
      <color rgb="FFFF0000"/>
      <name val="ＭＳ Ｐゴシック"/>
      <family val="3"/>
      <charset val="128"/>
    </font>
    <font>
      <sz val="10"/>
      <color rgb="FFFF0000"/>
      <name val="ＭＳ Ｐゴシック"/>
      <family val="3"/>
      <charset val="128"/>
    </font>
    <font>
      <sz val="9"/>
      <color indexed="8"/>
      <name val="ＭＳ Ｐゴシック"/>
      <family val="3"/>
      <charset val="128"/>
    </font>
    <font>
      <sz val="11"/>
      <name val="ＭＳ Ｐゴシック"/>
      <family val="3"/>
      <charset val="128"/>
    </font>
    <font>
      <sz val="10"/>
      <name val="ＭＳ Ｐゴシック"/>
      <family val="3"/>
      <charset val="128"/>
    </font>
    <font>
      <sz val="9"/>
      <name val="ＭＳ Ｐゴシック"/>
      <family val="3"/>
      <charset val="128"/>
    </font>
    <font>
      <sz val="14"/>
      <name val="ＭＳ Ｐゴシック"/>
      <family val="3"/>
      <charset val="128"/>
    </font>
    <font>
      <sz val="18"/>
      <color indexed="8"/>
      <name val="ＭＳ Ｐゴシック"/>
      <family val="3"/>
      <charset val="128"/>
    </font>
    <font>
      <b/>
      <sz val="14"/>
      <color rgb="FF7030A0"/>
      <name val="ＭＳ Ｐゴシック"/>
      <family val="3"/>
      <charset val="128"/>
    </font>
    <font>
      <sz val="10"/>
      <color indexed="8"/>
      <name val="ＭＳ Ｐゴシック"/>
      <family val="3"/>
      <charset val="128"/>
    </font>
    <font>
      <sz val="11"/>
      <color theme="1"/>
      <name val="ＭＳ Ｐゴシック"/>
      <family val="2"/>
      <charset val="128"/>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s>
  <borders count="11">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6">
    <xf numFmtId="0" fontId="0" fillId="0" borderId="0">
      <alignment vertical="center"/>
    </xf>
    <xf numFmtId="0" fontId="1" fillId="0" borderId="0">
      <alignment vertical="center"/>
    </xf>
    <xf numFmtId="0" fontId="4" fillId="0" borderId="0"/>
    <xf numFmtId="0" fontId="4" fillId="0" borderId="0">
      <alignment vertical="center"/>
    </xf>
    <xf numFmtId="0" fontId="7" fillId="0" borderId="0">
      <alignment vertical="center"/>
    </xf>
    <xf numFmtId="38" fontId="22" fillId="0" borderId="0" applyFont="0" applyFill="0" applyBorder="0" applyAlignment="0" applyProtection="0">
      <alignment vertical="center"/>
    </xf>
  </cellStyleXfs>
  <cellXfs count="75">
    <xf numFmtId="0" fontId="0" fillId="0" borderId="0" xfId="0">
      <alignment vertical="center"/>
    </xf>
    <xf numFmtId="0" fontId="10" fillId="0" borderId="0" xfId="1" applyFont="1" applyProtection="1">
      <alignment vertical="center"/>
    </xf>
    <xf numFmtId="176" fontId="13" fillId="0" borderId="0" xfId="1" applyNumberFormat="1" applyFont="1" applyProtection="1">
      <alignment vertical="center"/>
    </xf>
    <xf numFmtId="0" fontId="14" fillId="0" borderId="0" xfId="1" applyFont="1" applyProtection="1">
      <alignment vertical="center"/>
    </xf>
    <xf numFmtId="0" fontId="1" fillId="0" borderId="0" xfId="1" applyFont="1" applyProtection="1">
      <alignment vertical="center"/>
    </xf>
    <xf numFmtId="0" fontId="15" fillId="0" borderId="0" xfId="2" applyFont="1" applyAlignment="1" applyProtection="1">
      <alignment horizontal="left" vertical="top" wrapText="1"/>
    </xf>
    <xf numFmtId="0" fontId="9" fillId="2" borderId="0" xfId="2" applyFont="1" applyFill="1" applyBorder="1" applyAlignment="1" applyProtection="1">
      <alignment horizontal="right" vertical="center" wrapText="1" indent="1"/>
    </xf>
    <xf numFmtId="0" fontId="17" fillId="2" borderId="0" xfId="2" applyFont="1" applyFill="1" applyAlignment="1" applyProtection="1">
      <alignment horizontal="left" vertical="center" wrapText="1"/>
    </xf>
    <xf numFmtId="0" fontId="18" fillId="2" borderId="0" xfId="2" applyFont="1" applyFill="1" applyAlignment="1" applyProtection="1">
      <alignment horizontal="left" vertical="center" wrapText="1"/>
    </xf>
    <xf numFmtId="0" fontId="16" fillId="2" borderId="0" xfId="2" applyFont="1" applyFill="1" applyBorder="1" applyAlignment="1" applyProtection="1">
      <alignment horizontal="left" vertical="center" wrapText="1" shrinkToFit="1"/>
    </xf>
    <xf numFmtId="0" fontId="16" fillId="0" borderId="0" xfId="1" applyFont="1" applyAlignment="1" applyProtection="1">
      <alignment vertical="center" wrapText="1"/>
    </xf>
    <xf numFmtId="0" fontId="15" fillId="0" borderId="0" xfId="1" applyFont="1" applyAlignment="1" applyProtection="1">
      <alignment horizontal="left" vertical="center" wrapText="1"/>
    </xf>
    <xf numFmtId="0" fontId="9" fillId="0" borderId="0" xfId="1" applyFont="1" applyBorder="1" applyProtection="1">
      <alignment vertical="center"/>
    </xf>
    <xf numFmtId="176" fontId="14" fillId="0" borderId="0" xfId="1" applyNumberFormat="1" applyFont="1" applyProtection="1">
      <alignment vertical="center"/>
    </xf>
    <xf numFmtId="0" fontId="19" fillId="0" borderId="0" xfId="1" applyFont="1" applyAlignment="1" applyProtection="1">
      <alignment vertical="center" textRotation="255"/>
    </xf>
    <xf numFmtId="176" fontId="17" fillId="3" borderId="2" xfId="1" applyNumberFormat="1" applyFont="1" applyFill="1" applyBorder="1" applyProtection="1">
      <alignment vertical="center"/>
    </xf>
    <xf numFmtId="177" fontId="17" fillId="3" borderId="2" xfId="1" applyNumberFormat="1" applyFont="1" applyFill="1" applyBorder="1" applyProtection="1">
      <alignment vertical="center"/>
    </xf>
    <xf numFmtId="177" fontId="17" fillId="3" borderId="2" xfId="1" applyNumberFormat="1" applyFont="1" applyFill="1" applyBorder="1" applyAlignment="1" applyProtection="1">
      <alignment vertical="center" wrapText="1"/>
    </xf>
    <xf numFmtId="176" fontId="17" fillId="3" borderId="2" xfId="1" applyNumberFormat="1" applyFont="1" applyFill="1" applyBorder="1" applyAlignment="1" applyProtection="1">
      <alignment vertical="center" wrapText="1"/>
    </xf>
    <xf numFmtId="0" fontId="1" fillId="0" borderId="0" xfId="1" applyFont="1">
      <alignment vertical="center"/>
    </xf>
    <xf numFmtId="0" fontId="10" fillId="0" borderId="4" xfId="1" applyFont="1" applyBorder="1" applyAlignment="1" applyProtection="1">
      <alignment horizontal="center" vertical="center" wrapText="1"/>
    </xf>
    <xf numFmtId="0" fontId="10" fillId="0" borderId="0" xfId="1" applyFont="1" applyAlignment="1" applyProtection="1">
      <alignment vertical="top" shrinkToFit="1"/>
    </xf>
    <xf numFmtId="0" fontId="16" fillId="0" borderId="0" xfId="1" applyFont="1" applyFill="1" applyBorder="1" applyAlignment="1" applyProtection="1">
      <alignment horizontal="left" vertical="center" wrapText="1"/>
    </xf>
    <xf numFmtId="178" fontId="9" fillId="0" borderId="0" xfId="1" applyNumberFormat="1" applyFont="1" applyFill="1" applyBorder="1" applyAlignment="1" applyProtection="1">
      <alignment horizontal="center" vertical="center"/>
    </xf>
    <xf numFmtId="176" fontId="17" fillId="0" borderId="0" xfId="1" applyNumberFormat="1" applyFont="1" applyFill="1" applyBorder="1" applyProtection="1">
      <alignment vertical="center"/>
    </xf>
    <xf numFmtId="0" fontId="14" fillId="0" borderId="0" xfId="1" applyFont="1" applyBorder="1" applyProtection="1">
      <alignment vertical="center"/>
    </xf>
    <xf numFmtId="0" fontId="14" fillId="0" borderId="0" xfId="1" applyFont="1" applyFill="1" applyBorder="1" applyProtection="1">
      <alignment vertical="center"/>
    </xf>
    <xf numFmtId="0" fontId="10" fillId="0" borderId="0" xfId="1" applyFont="1" applyFill="1" applyBorder="1" applyAlignment="1" applyProtection="1">
      <alignment horizontal="center" vertical="center" wrapText="1"/>
    </xf>
    <xf numFmtId="177" fontId="17" fillId="3" borderId="3" xfId="1" applyNumberFormat="1" applyFont="1" applyFill="1" applyBorder="1" applyAlignment="1" applyProtection="1">
      <alignment vertical="center" wrapText="1"/>
    </xf>
    <xf numFmtId="177" fontId="17" fillId="3" borderId="7" xfId="1" applyNumberFormat="1" applyFont="1" applyFill="1" applyBorder="1" applyProtection="1">
      <alignment vertical="center"/>
    </xf>
    <xf numFmtId="0" fontId="1" fillId="0" borderId="0" xfId="1" applyFont="1" applyAlignment="1" applyProtection="1">
      <alignment horizontal="center" vertical="center"/>
    </xf>
    <xf numFmtId="0" fontId="21" fillId="0" borderId="0" xfId="1" applyFont="1" applyProtection="1">
      <alignment vertical="center"/>
    </xf>
    <xf numFmtId="0" fontId="1" fillId="0" borderId="0" xfId="1" applyFont="1" applyAlignment="1" applyProtection="1"/>
    <xf numFmtId="0" fontId="10" fillId="0" borderId="0" xfId="1" applyFont="1" applyBorder="1" applyAlignment="1" applyProtection="1">
      <alignment horizontal="center" vertical="center" wrapText="1"/>
    </xf>
    <xf numFmtId="176" fontId="9" fillId="0" borderId="0" xfId="1" applyNumberFormat="1" applyFont="1" applyFill="1" applyBorder="1" applyAlignment="1" applyProtection="1">
      <alignment horizontal="center" vertical="center"/>
    </xf>
    <xf numFmtId="177" fontId="17" fillId="0" borderId="0" xfId="1" applyNumberFormat="1" applyFont="1" applyFill="1" applyBorder="1" applyProtection="1">
      <alignment vertical="center"/>
    </xf>
    <xf numFmtId="177" fontId="17" fillId="3" borderId="3" xfId="1" applyNumberFormat="1" applyFont="1" applyFill="1" applyBorder="1" applyProtection="1">
      <alignment vertical="center"/>
    </xf>
    <xf numFmtId="0" fontId="16" fillId="0" borderId="10" xfId="1" applyFont="1" applyFill="1" applyBorder="1" applyAlignment="1" applyProtection="1">
      <alignment horizontal="left" wrapText="1"/>
    </xf>
    <xf numFmtId="0" fontId="16" fillId="0" borderId="10" xfId="1" applyFont="1" applyFill="1" applyBorder="1" applyAlignment="1" applyProtection="1">
      <alignment horizontal="left" vertical="center" wrapText="1"/>
    </xf>
    <xf numFmtId="178" fontId="9" fillId="0" borderId="10" xfId="1" applyNumberFormat="1" applyFont="1" applyFill="1" applyBorder="1" applyAlignment="1" applyProtection="1">
      <alignment horizontal="center" vertical="center"/>
    </xf>
    <xf numFmtId="176" fontId="17" fillId="0" borderId="10" xfId="1" applyNumberFormat="1" applyFont="1" applyFill="1" applyBorder="1" applyProtection="1">
      <alignment vertical="center"/>
    </xf>
    <xf numFmtId="0" fontId="20" fillId="0" borderId="0" xfId="1" applyFont="1" applyProtection="1">
      <alignment vertical="center"/>
    </xf>
    <xf numFmtId="0" fontId="20" fillId="0" borderId="0" xfId="1" applyFont="1" applyAlignment="1">
      <alignment horizontal="left" vertical="center" wrapText="1"/>
    </xf>
    <xf numFmtId="0" fontId="15" fillId="0" borderId="0" xfId="2" applyFont="1" applyAlignment="1" applyProtection="1">
      <alignment horizontal="left" vertical="top"/>
    </xf>
    <xf numFmtId="49" fontId="14" fillId="0" borderId="0" xfId="1" applyNumberFormat="1" applyFont="1" applyProtection="1">
      <alignment vertical="center"/>
    </xf>
    <xf numFmtId="176" fontId="9" fillId="0" borderId="3" xfId="1" applyNumberFormat="1" applyFont="1" applyFill="1" applyBorder="1" applyAlignment="1" applyProtection="1">
      <alignment vertical="center"/>
    </xf>
    <xf numFmtId="176" fontId="9" fillId="0" borderId="6" xfId="1" applyNumberFormat="1" applyFont="1" applyFill="1" applyBorder="1" applyAlignment="1" applyProtection="1">
      <alignment vertical="center"/>
    </xf>
    <xf numFmtId="178" fontId="9" fillId="4" borderId="3" xfId="1" applyNumberFormat="1" applyFont="1" applyFill="1" applyBorder="1" applyAlignment="1" applyProtection="1">
      <alignment vertical="center"/>
      <protection locked="0"/>
    </xf>
    <xf numFmtId="176" fontId="9" fillId="4" borderId="3" xfId="1" applyNumberFormat="1" applyFont="1" applyFill="1" applyBorder="1" applyAlignment="1" applyProtection="1">
      <alignment vertical="center"/>
      <protection locked="0"/>
    </xf>
    <xf numFmtId="38" fontId="9" fillId="0" borderId="3" xfId="5" applyFont="1" applyFill="1" applyBorder="1" applyAlignment="1" applyProtection="1">
      <alignment vertical="center"/>
    </xf>
    <xf numFmtId="176" fontId="9" fillId="0" borderId="2" xfId="1" applyNumberFormat="1" applyFont="1" applyFill="1" applyBorder="1" applyAlignment="1" applyProtection="1">
      <alignment vertical="center"/>
    </xf>
    <xf numFmtId="178" fontId="9" fillId="0" borderId="3" xfId="1" applyNumberFormat="1" applyFont="1" applyFill="1" applyBorder="1" applyAlignment="1" applyProtection="1">
      <alignment vertical="center"/>
    </xf>
    <xf numFmtId="178" fontId="9" fillId="0" borderId="2" xfId="1" applyNumberFormat="1" applyFont="1" applyFill="1" applyBorder="1" applyAlignment="1" applyProtection="1">
      <alignment vertical="center"/>
    </xf>
    <xf numFmtId="176" fontId="9" fillId="4" borderId="2" xfId="1" applyNumberFormat="1" applyFont="1" applyFill="1" applyBorder="1" applyAlignment="1" applyProtection="1">
      <alignment vertical="center" wrapText="1"/>
    </xf>
    <xf numFmtId="177" fontId="9" fillId="4" borderId="2" xfId="1" applyNumberFormat="1" applyFont="1" applyFill="1" applyBorder="1" applyAlignment="1" applyProtection="1">
      <alignment vertical="center" wrapText="1"/>
    </xf>
    <xf numFmtId="179" fontId="9" fillId="4" borderId="2" xfId="1" applyNumberFormat="1" applyFont="1" applyFill="1" applyBorder="1" applyAlignment="1" applyProtection="1">
      <alignment vertical="center" wrapText="1"/>
    </xf>
    <xf numFmtId="178" fontId="9" fillId="0" borderId="6" xfId="1" applyNumberFormat="1" applyFont="1" applyFill="1" applyBorder="1" applyAlignment="1" applyProtection="1">
      <alignment vertical="center"/>
    </xf>
    <xf numFmtId="0" fontId="16" fillId="3" borderId="8" xfId="1" applyFont="1" applyFill="1" applyBorder="1" applyAlignment="1" applyProtection="1">
      <alignment horizontal="left" vertical="center" wrapText="1"/>
    </xf>
    <xf numFmtId="0" fontId="16" fillId="3" borderId="9" xfId="1" applyFont="1" applyFill="1" applyBorder="1" applyAlignment="1" applyProtection="1">
      <alignment horizontal="left" vertical="center" wrapText="1"/>
    </xf>
    <xf numFmtId="0" fontId="1" fillId="0" borderId="0" xfId="1" applyFont="1" applyAlignment="1" applyProtection="1">
      <alignment horizontal="left" shrinkToFit="1"/>
    </xf>
    <xf numFmtId="0" fontId="11" fillId="0" borderId="0" xfId="1" applyFont="1" applyAlignment="1" applyProtection="1">
      <alignment vertical="center"/>
    </xf>
    <xf numFmtId="0" fontId="12" fillId="0" borderId="0" xfId="1" applyFont="1" applyAlignment="1" applyProtection="1">
      <alignment vertical="center"/>
    </xf>
    <xf numFmtId="0" fontId="1" fillId="0" borderId="0" xfId="1" applyFont="1" applyAlignment="1" applyProtection="1">
      <alignment horizontal="center" vertical="top"/>
    </xf>
    <xf numFmtId="0" fontId="16" fillId="4" borderId="1" xfId="2" applyFont="1" applyFill="1" applyBorder="1" applyAlignment="1" applyProtection="1">
      <alignment horizontal="left" vertical="center" wrapText="1" shrinkToFit="1"/>
      <protection locked="0"/>
    </xf>
    <xf numFmtId="0" fontId="16" fillId="3" borderId="2" xfId="1" applyFont="1" applyFill="1" applyBorder="1" applyAlignment="1" applyProtection="1">
      <alignment horizontal="left" vertical="center" wrapText="1"/>
    </xf>
    <xf numFmtId="0" fontId="20" fillId="0" borderId="0" xfId="1" applyFont="1" applyAlignment="1">
      <alignment horizontal="left" vertical="center" wrapText="1"/>
    </xf>
    <xf numFmtId="0" fontId="16" fillId="3" borderId="3" xfId="1" applyFont="1" applyFill="1" applyBorder="1" applyAlignment="1" applyProtection="1">
      <alignment horizontal="left" vertical="center" wrapText="1"/>
    </xf>
    <xf numFmtId="0" fontId="16" fillId="3" borderId="2" xfId="1" applyFont="1" applyFill="1" applyBorder="1" applyAlignment="1" applyProtection="1">
      <alignment horizontal="left" vertical="center"/>
    </xf>
    <xf numFmtId="0" fontId="16" fillId="3" borderId="5" xfId="1" applyFont="1" applyFill="1" applyBorder="1" applyAlignment="1" applyProtection="1">
      <alignment horizontal="left" vertical="center" wrapText="1"/>
    </xf>
    <xf numFmtId="0" fontId="16" fillId="3" borderId="6" xfId="1" applyFont="1" applyFill="1" applyBorder="1" applyAlignment="1" applyProtection="1">
      <alignment horizontal="left" vertical="center" wrapText="1"/>
    </xf>
    <xf numFmtId="0" fontId="16" fillId="0" borderId="0" xfId="1" applyFont="1" applyBorder="1" applyAlignment="1" applyProtection="1">
      <alignment horizontal="left" vertical="center" wrapText="1"/>
    </xf>
    <xf numFmtId="0" fontId="16" fillId="3" borderId="2" xfId="1" quotePrefix="1" applyFont="1" applyFill="1" applyBorder="1" applyAlignment="1" applyProtection="1">
      <alignment horizontal="left" vertical="center" wrapText="1"/>
    </xf>
    <xf numFmtId="0" fontId="20" fillId="0" borderId="0" xfId="1" applyFont="1" applyAlignment="1">
      <alignment horizontal="left" vertical="top" wrapText="1"/>
    </xf>
    <xf numFmtId="0" fontId="20" fillId="0" borderId="0" xfId="1" applyFont="1" applyAlignment="1">
      <alignment horizontal="left" vertical="top"/>
    </xf>
    <xf numFmtId="0" fontId="16" fillId="0" borderId="0" xfId="1" applyFont="1" applyFill="1" applyBorder="1" applyAlignment="1" applyProtection="1">
      <alignment horizontal="left" wrapText="1"/>
    </xf>
  </cellXfs>
  <cellStyles count="6">
    <cellStyle name="桁区切り" xfId="5" builtinId="6"/>
    <cellStyle name="標準" xfId="0" builtinId="0"/>
    <cellStyle name="標準 2" xfId="2"/>
    <cellStyle name="標準 2 2" xfId="3"/>
    <cellStyle name="標準 3" xfId="4"/>
    <cellStyle name="標準 3 3" xfId="1"/>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R35"/>
  <sheetViews>
    <sheetView showGridLines="0" tabSelected="1" zoomScaleNormal="100" zoomScaleSheetLayoutView="85" workbookViewId="0">
      <selection activeCell="E7" sqref="E7"/>
    </sheetView>
  </sheetViews>
  <sheetFormatPr defaultColWidth="8" defaultRowHeight="13.2" x14ac:dyDescent="0.2"/>
  <cols>
    <col min="1" max="1" width="2.77734375" style="4" customWidth="1"/>
    <col min="2" max="2" width="3.6640625" style="4" customWidth="1"/>
    <col min="3" max="3" width="16.88671875" style="30" customWidth="1"/>
    <col min="4" max="4" width="20.21875" style="4" customWidth="1"/>
    <col min="5" max="5" width="19.33203125" style="30" customWidth="1"/>
    <col min="6" max="6" width="27.88671875" style="31" customWidth="1"/>
    <col min="7" max="7" width="4.44140625" style="13" customWidth="1"/>
    <col min="8" max="8" width="9.6640625" style="4" customWidth="1"/>
    <col min="9" max="9" width="7.21875" style="4" customWidth="1"/>
    <col min="10" max="11" width="10.77734375" style="4" customWidth="1"/>
    <col min="12" max="17" width="8" style="4" customWidth="1"/>
    <col min="18" max="18" width="13.109375" style="4" customWidth="1"/>
    <col min="19" max="19" width="8" style="4" customWidth="1"/>
    <col min="20" max="16384" width="8" style="4"/>
  </cols>
  <sheetData>
    <row r="1" spans="1:18" x14ac:dyDescent="0.2">
      <c r="A1" s="4" t="s">
        <v>72</v>
      </c>
    </row>
    <row r="2" spans="1:18" ht="33.6" customHeight="1" x14ac:dyDescent="0.2">
      <c r="A2" s="1"/>
      <c r="B2" s="60" t="s">
        <v>14</v>
      </c>
      <c r="C2" s="61"/>
      <c r="D2" s="61"/>
      <c r="E2" s="61"/>
      <c r="F2" s="2"/>
      <c r="G2" s="3"/>
      <c r="H2" s="62"/>
      <c r="I2" s="62"/>
      <c r="J2" s="41" t="s">
        <v>26</v>
      </c>
    </row>
    <row r="3" spans="1:18" s="5" customFormat="1" ht="22.5" customHeight="1" thickBot="1" x14ac:dyDescent="0.25">
      <c r="C3" s="6" t="s">
        <v>27</v>
      </c>
      <c r="D3" s="63"/>
      <c r="E3" s="63"/>
      <c r="F3" s="63"/>
      <c r="G3" s="7"/>
      <c r="H3" s="8"/>
    </row>
    <row r="4" spans="1:18" s="5" customFormat="1" ht="12.75" customHeight="1" x14ac:dyDescent="0.2">
      <c r="B4" s="43"/>
      <c r="C4" s="6"/>
      <c r="D4" s="9"/>
      <c r="E4" s="9"/>
      <c r="F4" s="9"/>
      <c r="G4" s="7"/>
      <c r="H4" s="8"/>
    </row>
    <row r="5" spans="1:18" ht="16.5" customHeight="1" x14ac:dyDescent="0.2">
      <c r="B5" s="4" t="s">
        <v>15</v>
      </c>
      <c r="C5" s="10"/>
      <c r="D5" s="10"/>
      <c r="E5" s="11"/>
      <c r="F5" s="12"/>
    </row>
    <row r="6" spans="1:18" ht="16.5" customHeight="1" x14ac:dyDescent="0.2">
      <c r="C6" s="10" t="s">
        <v>16</v>
      </c>
      <c r="D6" s="10"/>
      <c r="E6" s="11"/>
      <c r="F6" s="12"/>
    </row>
    <row r="7" spans="1:18" ht="50.1" customHeight="1" x14ac:dyDescent="0.2">
      <c r="B7" s="14"/>
      <c r="C7" s="64" t="s">
        <v>71</v>
      </c>
      <c r="D7" s="64"/>
      <c r="E7" s="47"/>
      <c r="F7" s="16" t="s">
        <v>3</v>
      </c>
      <c r="G7" s="3" t="s">
        <v>29</v>
      </c>
    </row>
    <row r="8" spans="1:18" ht="50.1" customHeight="1" x14ac:dyDescent="0.2">
      <c r="B8" s="14"/>
      <c r="C8" s="57" t="s">
        <v>17</v>
      </c>
      <c r="D8" s="58"/>
      <c r="E8" s="48"/>
      <c r="F8" s="16" t="s">
        <v>18</v>
      </c>
      <c r="G8" s="3" t="s">
        <v>30</v>
      </c>
    </row>
    <row r="9" spans="1:18" ht="50.1" customHeight="1" x14ac:dyDescent="0.2">
      <c r="B9" s="14"/>
      <c r="C9" s="57" t="s">
        <v>19</v>
      </c>
      <c r="D9" s="58"/>
      <c r="E9" s="48"/>
      <c r="F9" s="16" t="s">
        <v>18</v>
      </c>
      <c r="G9" s="3" t="s">
        <v>31</v>
      </c>
    </row>
    <row r="10" spans="1:18" ht="50.1" customHeight="1" thickBot="1" x14ac:dyDescent="0.25">
      <c r="B10" s="14"/>
      <c r="C10" s="57" t="s">
        <v>20</v>
      </c>
      <c r="D10" s="58"/>
      <c r="E10" s="45" t="str">
        <f>IF(E8=0,"",E8+E9)</f>
        <v/>
      </c>
      <c r="F10" s="16" t="s">
        <v>47</v>
      </c>
      <c r="G10" s="3" t="s">
        <v>32</v>
      </c>
      <c r="H10" s="59" t="s">
        <v>28</v>
      </c>
      <c r="I10" s="59"/>
    </row>
    <row r="11" spans="1:18" ht="50.1" customHeight="1" thickBot="1" x14ac:dyDescent="0.25">
      <c r="B11" s="14"/>
      <c r="C11" s="57" t="s">
        <v>76</v>
      </c>
      <c r="D11" s="58"/>
      <c r="E11" s="50" t="str">
        <f>IF(E7=0,"",E10/ROUND(E7,2))</f>
        <v/>
      </c>
      <c r="F11" s="16" t="s">
        <v>46</v>
      </c>
      <c r="G11" s="44" t="s">
        <v>33</v>
      </c>
      <c r="H11" s="20" t="str">
        <f>IF(E11=0,"",IF(E11&lt;400000,"○",""))</f>
        <v/>
      </c>
      <c r="K11" s="65" t="s">
        <v>73</v>
      </c>
      <c r="L11" s="65"/>
      <c r="M11" s="65"/>
      <c r="N11" s="65"/>
      <c r="O11" s="65"/>
      <c r="P11" s="65"/>
      <c r="Q11" s="65"/>
      <c r="R11" s="65"/>
    </row>
    <row r="12" spans="1:18" ht="16.5" customHeight="1" x14ac:dyDescent="0.2">
      <c r="B12" s="14"/>
      <c r="C12" s="22"/>
      <c r="D12" s="22"/>
      <c r="E12" s="34"/>
      <c r="F12" s="35"/>
      <c r="G12" s="3"/>
    </row>
    <row r="13" spans="1:18" ht="16.5" customHeight="1" x14ac:dyDescent="0.2">
      <c r="C13" s="10" t="s">
        <v>21</v>
      </c>
      <c r="D13" s="10"/>
      <c r="E13" s="11"/>
      <c r="F13" s="12"/>
    </row>
    <row r="14" spans="1:18" ht="50.1" customHeight="1" x14ac:dyDescent="0.2">
      <c r="B14" s="14"/>
      <c r="C14" s="64" t="s">
        <v>22</v>
      </c>
      <c r="D14" s="64"/>
      <c r="E14" s="47"/>
      <c r="F14" s="16" t="s">
        <v>4</v>
      </c>
      <c r="G14" s="3" t="s">
        <v>34</v>
      </c>
    </row>
    <row r="15" spans="1:18" ht="50.1" customHeight="1" x14ac:dyDescent="0.2">
      <c r="B15" s="14"/>
      <c r="C15" s="57" t="s">
        <v>23</v>
      </c>
      <c r="D15" s="58"/>
      <c r="E15" s="48"/>
      <c r="F15" s="16" t="s">
        <v>1</v>
      </c>
      <c r="G15" s="3" t="s">
        <v>35</v>
      </c>
    </row>
    <row r="16" spans="1:18" ht="50.1" customHeight="1" x14ac:dyDescent="0.2">
      <c r="B16" s="14"/>
      <c r="C16" s="57" t="s">
        <v>24</v>
      </c>
      <c r="D16" s="58"/>
      <c r="E16" s="48"/>
      <c r="F16" s="16" t="s">
        <v>1</v>
      </c>
      <c r="G16" s="3" t="s">
        <v>36</v>
      </c>
    </row>
    <row r="17" spans="2:18" ht="50.1" customHeight="1" thickBot="1" x14ac:dyDescent="0.25">
      <c r="B17" s="14"/>
      <c r="C17" s="67" t="s">
        <v>5</v>
      </c>
      <c r="D17" s="67"/>
      <c r="E17" s="45" t="str">
        <f>IF(E15="","",E15+E16)</f>
        <v/>
      </c>
      <c r="F17" s="16" t="s">
        <v>48</v>
      </c>
      <c r="G17" s="3" t="s">
        <v>37</v>
      </c>
      <c r="H17" s="59" t="s">
        <v>58</v>
      </c>
      <c r="I17" s="59"/>
    </row>
    <row r="18" spans="2:18" ht="50.1" customHeight="1" thickBot="1" x14ac:dyDescent="0.25">
      <c r="B18" s="14"/>
      <c r="C18" s="64" t="s">
        <v>77</v>
      </c>
      <c r="D18" s="64"/>
      <c r="E18" s="50" t="str">
        <f>IF(E14="","",E17/ROUND(E14,2))</f>
        <v/>
      </c>
      <c r="F18" s="17" t="s">
        <v>49</v>
      </c>
      <c r="G18" s="3" t="s">
        <v>38</v>
      </c>
      <c r="H18" s="20" t="str">
        <f>IF(E18=0,"",IF(E18&lt;=200000,"○",""))</f>
        <v/>
      </c>
      <c r="K18" s="65" t="s">
        <v>75</v>
      </c>
      <c r="L18" s="65"/>
      <c r="M18" s="65"/>
      <c r="N18" s="65"/>
      <c r="O18" s="65"/>
      <c r="P18" s="65"/>
      <c r="Q18" s="65"/>
      <c r="R18" s="65"/>
    </row>
    <row r="19" spans="2:18" ht="16.5" customHeight="1" x14ac:dyDescent="0.2">
      <c r="B19" s="14"/>
      <c r="C19" s="22"/>
      <c r="D19" s="22"/>
      <c r="E19" s="34"/>
      <c r="F19" s="35"/>
      <c r="G19" s="3"/>
    </row>
    <row r="20" spans="2:18" ht="16.5" customHeight="1" x14ac:dyDescent="0.2">
      <c r="C20" s="70" t="s">
        <v>67</v>
      </c>
      <c r="D20" s="70"/>
      <c r="E20" s="11"/>
      <c r="F20" s="12"/>
    </row>
    <row r="21" spans="2:18" ht="49.5" customHeight="1" thickBot="1" x14ac:dyDescent="0.25">
      <c r="C21" s="66" t="s">
        <v>74</v>
      </c>
      <c r="D21" s="66"/>
      <c r="E21" s="49" t="str">
        <f>IF(E10="","",IF(E17="",E10,ROUNDDOWN((E10+E17)*2/3,-3)))</f>
        <v/>
      </c>
      <c r="F21" s="36" t="s">
        <v>59</v>
      </c>
      <c r="G21" s="13" t="s">
        <v>60</v>
      </c>
    </row>
    <row r="22" spans="2:18" ht="49.5" customHeight="1" thickBot="1" x14ac:dyDescent="0.25">
      <c r="C22" s="68" t="s">
        <v>25</v>
      </c>
      <c r="D22" s="69"/>
      <c r="E22" s="46" t="str">
        <f>IF(E21="","",IF(E30&gt;600000,"ご相談ください",E21))</f>
        <v/>
      </c>
      <c r="F22" s="29" t="s">
        <v>1</v>
      </c>
      <c r="G22" s="13" t="s">
        <v>39</v>
      </c>
    </row>
    <row r="23" spans="2:18" ht="16.5" customHeight="1" x14ac:dyDescent="0.15">
      <c r="B23" s="14"/>
      <c r="C23" s="37" t="s">
        <v>12</v>
      </c>
      <c r="D23" s="38"/>
      <c r="E23" s="39"/>
      <c r="F23" s="40"/>
      <c r="G23" s="3"/>
      <c r="H23" s="33"/>
      <c r="I23" s="21"/>
      <c r="K23" s="42"/>
      <c r="L23" s="42"/>
      <c r="M23" s="42"/>
      <c r="N23" s="42"/>
      <c r="O23" s="42"/>
      <c r="P23" s="42"/>
      <c r="Q23" s="42"/>
      <c r="R23" s="42"/>
    </row>
    <row r="24" spans="2:18" ht="50.1" customHeight="1" x14ac:dyDescent="0.2">
      <c r="B24" s="14"/>
      <c r="C24" s="71" t="s">
        <v>51</v>
      </c>
      <c r="D24" s="71"/>
      <c r="E24" s="53"/>
      <c r="F24" s="15" t="s">
        <v>0</v>
      </c>
      <c r="G24" s="3" t="s">
        <v>61</v>
      </c>
    </row>
    <row r="25" spans="2:18" ht="50.1" customHeight="1" x14ac:dyDescent="0.2">
      <c r="B25" s="14"/>
      <c r="C25" s="67" t="s">
        <v>2</v>
      </c>
      <c r="D25" s="67"/>
      <c r="E25" s="54"/>
      <c r="F25" s="15" t="s">
        <v>54</v>
      </c>
      <c r="G25" s="3" t="s">
        <v>40</v>
      </c>
    </row>
    <row r="26" spans="2:18" ht="50.1" customHeight="1" x14ac:dyDescent="0.2">
      <c r="B26" s="14"/>
      <c r="C26" s="67" t="s">
        <v>55</v>
      </c>
      <c r="D26" s="67"/>
      <c r="E26" s="55"/>
      <c r="F26" s="15" t="s">
        <v>56</v>
      </c>
      <c r="G26" s="3" t="s">
        <v>62</v>
      </c>
    </row>
    <row r="27" spans="2:18" ht="50.1" customHeight="1" x14ac:dyDescent="0.2">
      <c r="B27" s="14"/>
      <c r="C27" s="67" t="s">
        <v>52</v>
      </c>
      <c r="D27" s="67"/>
      <c r="E27" s="50" t="str">
        <f>IF(E21="","",E21)</f>
        <v/>
      </c>
      <c r="F27" s="16" t="s">
        <v>50</v>
      </c>
      <c r="G27" s="3" t="s">
        <v>63</v>
      </c>
    </row>
    <row r="28" spans="2:18" ht="50.1" customHeight="1" x14ac:dyDescent="0.2">
      <c r="B28" s="14"/>
      <c r="C28" s="64" t="s">
        <v>6</v>
      </c>
      <c r="D28" s="64"/>
      <c r="E28" s="51" t="str">
        <f>IF(E7="","",ROUND(E7,2)*E25*24*365*E24/100)</f>
        <v/>
      </c>
      <c r="F28" s="17" t="s">
        <v>68</v>
      </c>
      <c r="G28" s="3" t="s">
        <v>41</v>
      </c>
    </row>
    <row r="29" spans="2:18" ht="49.5" customHeight="1" x14ac:dyDescent="0.2">
      <c r="B29" s="14"/>
      <c r="C29" s="64" t="s">
        <v>7</v>
      </c>
      <c r="D29" s="64"/>
      <c r="E29" s="52" t="str">
        <f>IF(E28="","",E28*E26/1000)</f>
        <v/>
      </c>
      <c r="F29" s="18" t="s">
        <v>70</v>
      </c>
      <c r="G29" s="3" t="s">
        <v>42</v>
      </c>
      <c r="K29" s="72"/>
      <c r="L29" s="73"/>
      <c r="M29" s="73"/>
      <c r="N29" s="73"/>
      <c r="O29" s="73"/>
      <c r="P29" s="73"/>
      <c r="Q29" s="73"/>
      <c r="R29" s="73"/>
    </row>
    <row r="30" spans="2:18" ht="50.1" customHeight="1" x14ac:dyDescent="0.2">
      <c r="B30" s="14"/>
      <c r="C30" s="64" t="s">
        <v>11</v>
      </c>
      <c r="D30" s="64"/>
      <c r="E30" s="52" t="str">
        <f>IF(E27="","",E27/E29)</f>
        <v/>
      </c>
      <c r="F30" s="15" t="s">
        <v>64</v>
      </c>
      <c r="G30" s="3" t="s">
        <v>43</v>
      </c>
      <c r="H30" s="33"/>
      <c r="K30" s="19"/>
      <c r="L30" s="19"/>
      <c r="M30" s="19"/>
      <c r="N30" s="19"/>
      <c r="O30" s="19"/>
      <c r="P30" s="19"/>
      <c r="Q30" s="19"/>
      <c r="R30" s="19"/>
    </row>
    <row r="31" spans="2:18" ht="12" customHeight="1" x14ac:dyDescent="0.2">
      <c r="B31" s="14"/>
      <c r="C31" s="22"/>
      <c r="D31" s="22"/>
      <c r="E31" s="23"/>
      <c r="F31" s="24"/>
      <c r="G31" s="25"/>
      <c r="H31" s="33"/>
      <c r="I31" s="21"/>
      <c r="K31" s="42"/>
      <c r="L31" s="42"/>
      <c r="M31" s="42"/>
      <c r="N31" s="42"/>
      <c r="O31" s="42"/>
      <c r="P31" s="42"/>
      <c r="Q31" s="42"/>
      <c r="R31" s="42"/>
    </row>
    <row r="32" spans="2:18" ht="20.25" customHeight="1" x14ac:dyDescent="0.15">
      <c r="B32" s="14"/>
      <c r="C32" s="74" t="s">
        <v>13</v>
      </c>
      <c r="D32" s="74"/>
      <c r="E32" s="23"/>
      <c r="F32" s="24"/>
      <c r="G32" s="26"/>
      <c r="H32" s="27" t="str">
        <f>IF(E32=0,"",IF(E32&lt;=25000,"○",""))</f>
        <v/>
      </c>
      <c r="K32" s="72"/>
      <c r="L32" s="72"/>
      <c r="M32" s="72"/>
      <c r="N32" s="72"/>
      <c r="O32" s="72"/>
      <c r="P32" s="72"/>
      <c r="Q32" s="72"/>
      <c r="R32" s="72"/>
    </row>
    <row r="33" spans="2:18" ht="50.1" customHeight="1" x14ac:dyDescent="0.2">
      <c r="B33" s="14"/>
      <c r="C33" s="64" t="s">
        <v>57</v>
      </c>
      <c r="D33" s="64"/>
      <c r="E33" s="48"/>
      <c r="F33" s="16" t="s">
        <v>4</v>
      </c>
      <c r="G33" s="3" t="s">
        <v>65</v>
      </c>
      <c r="K33" s="72"/>
      <c r="L33" s="72"/>
      <c r="M33" s="72"/>
      <c r="N33" s="72"/>
      <c r="O33" s="72"/>
      <c r="P33" s="72"/>
      <c r="Q33" s="72"/>
      <c r="R33" s="72"/>
    </row>
    <row r="34" spans="2:18" ht="50.1" customHeight="1" thickBot="1" x14ac:dyDescent="0.25">
      <c r="B34" s="14"/>
      <c r="C34" s="66" t="s">
        <v>9</v>
      </c>
      <c r="D34" s="66"/>
      <c r="E34" s="45" t="str">
        <f>IF(E7="","",ROUND(E7,2)*E25*24*365/100)</f>
        <v/>
      </c>
      <c r="F34" s="28" t="s">
        <v>69</v>
      </c>
      <c r="G34" s="3" t="s">
        <v>44</v>
      </c>
      <c r="H34" s="32" t="s">
        <v>10</v>
      </c>
    </row>
    <row r="35" spans="2:18" ht="50.1" customHeight="1" thickBot="1" x14ac:dyDescent="0.25">
      <c r="B35" s="14"/>
      <c r="C35" s="68" t="s">
        <v>8</v>
      </c>
      <c r="D35" s="69"/>
      <c r="E35" s="56" t="str">
        <f>IF(E34="","",E33/E34*100)</f>
        <v/>
      </c>
      <c r="F35" s="29" t="s">
        <v>66</v>
      </c>
      <c r="G35" s="3" t="s">
        <v>45</v>
      </c>
      <c r="H35" s="20" t="str">
        <f>IF(E35="","",IF(E35&gt;=30,"○",""))</f>
        <v/>
      </c>
      <c r="K35" s="65" t="s">
        <v>53</v>
      </c>
      <c r="L35" s="65"/>
      <c r="M35" s="65"/>
      <c r="N35" s="65"/>
      <c r="O35" s="65"/>
      <c r="P35" s="65"/>
      <c r="Q35" s="65"/>
      <c r="R35" s="65"/>
    </row>
  </sheetData>
  <sheetProtection selectLockedCells="1" selectUnlockedCells="1"/>
  <mergeCells count="34">
    <mergeCell ref="C35:D35"/>
    <mergeCell ref="K35:R35"/>
    <mergeCell ref="K29:R29"/>
    <mergeCell ref="C30:D30"/>
    <mergeCell ref="C32:D32"/>
    <mergeCell ref="K32:R33"/>
    <mergeCell ref="C33:D33"/>
    <mergeCell ref="C34:D34"/>
    <mergeCell ref="C29:D29"/>
    <mergeCell ref="C22:D22"/>
    <mergeCell ref="C24:D24"/>
    <mergeCell ref="C27:D27"/>
    <mergeCell ref="C28:D28"/>
    <mergeCell ref="C25:D25"/>
    <mergeCell ref="C26:D26"/>
    <mergeCell ref="K11:R11"/>
    <mergeCell ref="C21:D21"/>
    <mergeCell ref="C15:D15"/>
    <mergeCell ref="C16:D16"/>
    <mergeCell ref="C17:D17"/>
    <mergeCell ref="H17:I17"/>
    <mergeCell ref="C18:D18"/>
    <mergeCell ref="K18:R18"/>
    <mergeCell ref="C20:D20"/>
    <mergeCell ref="C14:D14"/>
    <mergeCell ref="C9:D9"/>
    <mergeCell ref="C10:D10"/>
    <mergeCell ref="H10:I10"/>
    <mergeCell ref="C11:D11"/>
    <mergeCell ref="B2:E2"/>
    <mergeCell ref="H2:I2"/>
    <mergeCell ref="D3:F3"/>
    <mergeCell ref="C7:D7"/>
    <mergeCell ref="C8:D8"/>
  </mergeCells>
  <phoneticPr fontId="2"/>
  <pageMargins left="0.62992125984251968" right="0.23622047244094491" top="0.74803149606299213" bottom="0.55118110236220474" header="0.31496062992125984" footer="0.31496062992125984"/>
  <pageSetup paperSize="9" scale="85" fitToHeight="0" orientation="portrait" r:id="rId1"/>
  <rowBreaks count="1" manualBreakCount="1">
    <brk id="22"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様式第１号別紙１</vt:lpstr>
      <vt:lpstr>様式第１号別紙１!Print_Area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村野　年彦</cp:lastModifiedBy>
  <cp:lastPrinted>2024-05-13T07:29:33Z</cp:lastPrinted>
  <dcterms:modified xsi:type="dcterms:W3CDTF">2024-06-18T11:37:40Z</dcterms:modified>
</cp:coreProperties>
</file>