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ikanfs\1108004000高齢福祉課\!!!!令和４年度以降ファイル基準非公開フォルダ\81.高齢福祉\11.介護給付\06.福祉用具\02.受領委任登録【5年】\01.R05\通知（年度当初）⇒今年度以降は年度末に変更\○住宅改修\"/>
    </mc:Choice>
  </mc:AlternateContent>
  <bookViews>
    <workbookView xWindow="3156" yWindow="0" windowWidth="23688" windowHeight="9828" tabRatio="857"/>
  </bookViews>
  <sheets>
    <sheet name="会社情報等入力" sheetId="27" r:id="rId1"/>
    <sheet name="対象者入力用" sheetId="26" r:id="rId2"/>
    <sheet name="給付券申請" sheetId="25" r:id="rId3"/>
    <sheet name="理由書(表）" sheetId="4" r:id="rId4"/>
    <sheet name="理由書（裏）" sheetId="5" r:id="rId5"/>
    <sheet name="支給申請" sheetId="3" r:id="rId6"/>
    <sheet name="支給申請(償還）" sheetId="7" r:id="rId7"/>
    <sheet name="委任状・誓約書" sheetId="28" r:id="rId8"/>
    <sheet name="改修承諾書" sheetId="15" r:id="rId9"/>
    <sheet name="写真(任意)" sheetId="14" r:id="rId10"/>
    <sheet name="改修事業所登録変更" sheetId="18" r:id="rId11"/>
    <sheet name="業務概要届" sheetId="19" r:id="rId12"/>
    <sheet name="休廃止届(改修" sheetId="21" r:id="rId13"/>
    <sheet name="各チェックシート" sheetId="32" r:id="rId14"/>
  </sheets>
  <definedNames>
    <definedName name="_xlnm.Print_Area" localSheetId="10">改修事業所登録変更!$A$1:$K$47</definedName>
    <definedName name="_xlnm.Print_Area" localSheetId="13">各チェックシート!$A$1:$H$89</definedName>
    <definedName name="_xlnm.Print_Area" localSheetId="11">業務概要届!$A$1:$L$55</definedName>
    <definedName name="_xlnm.Print_Area" localSheetId="9">'写真(任意)'!$A$1:$I$57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 i="4" l="1"/>
  <c r="G35" i="3" l="1"/>
  <c r="M24" i="25"/>
  <c r="D5" i="27" l="1"/>
  <c r="D6" i="27" s="1"/>
  <c r="F7" i="4" s="1"/>
  <c r="A3" i="26"/>
  <c r="A4" i="26"/>
  <c r="A5" i="26"/>
  <c r="A6" i="26"/>
  <c r="A7" i="26"/>
  <c r="A8" i="26"/>
  <c r="A9" i="26"/>
  <c r="A10" i="26"/>
  <c r="A11" i="26"/>
  <c r="A12" i="26"/>
  <c r="A13" i="26"/>
  <c r="A14" i="26"/>
  <c r="A15" i="26"/>
  <c r="A16" i="26"/>
  <c r="A17" i="26"/>
  <c r="A18" i="26"/>
  <c r="A19" i="26"/>
  <c r="A20" i="26"/>
  <c r="A21" i="26"/>
  <c r="A22" i="26"/>
  <c r="A23" i="26"/>
  <c r="A24" i="26"/>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D7" i="27" l="1"/>
  <c r="C21" i="25"/>
  <c r="C9" i="7"/>
  <c r="F8" i="4"/>
  <c r="C28" i="3" l="1"/>
  <c r="F41" i="3"/>
  <c r="D19" i="25" l="1"/>
  <c r="C22" i="25"/>
  <c r="C17" i="25"/>
  <c r="C23" i="25"/>
  <c r="P15" i="25"/>
  <c r="P16" i="25"/>
  <c r="Q24" i="25"/>
  <c r="Q5" i="25"/>
  <c r="Q23" i="25"/>
  <c r="O19" i="25"/>
  <c r="O12" i="25" l="1"/>
  <c r="K11" i="7" l="1"/>
  <c r="C46" i="3"/>
  <c r="C47" i="3"/>
  <c r="P45" i="3"/>
  <c r="O45" i="3"/>
  <c r="N45" i="3"/>
  <c r="M45" i="3"/>
  <c r="L45" i="3"/>
  <c r="K45" i="3"/>
  <c r="J45" i="3"/>
  <c r="O44" i="3"/>
  <c r="M44" i="3"/>
  <c r="K44" i="3"/>
  <c r="O43" i="3"/>
  <c r="M43" i="3"/>
  <c r="K43" i="3"/>
  <c r="I43" i="3"/>
  <c r="B45" i="3"/>
  <c r="B43" i="3"/>
  <c r="B44" i="3"/>
  <c r="F42" i="3"/>
  <c r="F40" i="3"/>
  <c r="B40" i="3" l="1"/>
  <c r="G34" i="3"/>
  <c r="C34" i="3"/>
  <c r="C31" i="3"/>
  <c r="C30" i="3"/>
  <c r="O26" i="25"/>
  <c r="C27" i="25"/>
  <c r="D26" i="25"/>
  <c r="C24" i="25"/>
  <c r="C13" i="25"/>
  <c r="D12" i="25"/>
  <c r="Q10" i="25"/>
  <c r="C10" i="25"/>
  <c r="R19" i="25" l="1"/>
  <c r="B5" i="25" s="1"/>
  <c r="R35" i="7"/>
  <c r="T35" i="7"/>
  <c r="N35" i="7"/>
  <c r="C37" i="7"/>
  <c r="C34" i="7"/>
  <c r="S35" i="7"/>
  <c r="G33" i="7"/>
  <c r="Q35" i="7"/>
  <c r="J37" i="7"/>
  <c r="C32" i="7"/>
  <c r="O35" i="7"/>
  <c r="G37" i="7"/>
  <c r="E38" i="7"/>
  <c r="E39" i="7"/>
  <c r="F37" i="7"/>
  <c r="J35" i="7"/>
  <c r="G32" i="7"/>
  <c r="C33" i="7"/>
  <c r="J36" i="7"/>
  <c r="P35" i="7"/>
  <c r="I37" i="7"/>
  <c r="E37" i="7"/>
  <c r="C35" i="7"/>
  <c r="G35" i="7"/>
  <c r="D37" i="7"/>
  <c r="H37" i="7"/>
  <c r="G34" i="7"/>
  <c r="C14" i="7"/>
  <c r="K13" i="7"/>
  <c r="B15" i="3"/>
  <c r="Z9" i="4"/>
  <c r="C11" i="7"/>
  <c r="J10" i="7"/>
  <c r="K12" i="7"/>
  <c r="K6" i="7"/>
  <c r="J19" i="3"/>
  <c r="C5" i="7"/>
  <c r="C7" i="7"/>
  <c r="P18" i="25"/>
  <c r="G18" i="3"/>
  <c r="G17" i="3"/>
  <c r="C6" i="7"/>
  <c r="U5" i="4"/>
  <c r="AC5" i="4"/>
  <c r="F5" i="4"/>
  <c r="C33" i="25"/>
  <c r="P32" i="25"/>
  <c r="B17" i="3" s="1"/>
  <c r="C29" i="25"/>
  <c r="C30" i="25"/>
  <c r="C32" i="25"/>
  <c r="N28" i="25"/>
  <c r="N29" i="25"/>
  <c r="C28" i="25"/>
  <c r="B35" i="3"/>
  <c r="G36" i="3" s="1"/>
  <c r="N30" i="25"/>
  <c r="G11" i="3"/>
  <c r="C26" i="3"/>
  <c r="G27" i="3"/>
  <c r="G9" i="3"/>
  <c r="B11" i="3"/>
  <c r="C16" i="25"/>
  <c r="F6" i="4" s="1"/>
  <c r="C10" i="7"/>
  <c r="G10" i="3" l="1"/>
  <c r="C8" i="7"/>
  <c r="G13" i="3"/>
  <c r="B8" i="3"/>
  <c r="C4" i="7"/>
  <c r="E15" i="25"/>
  <c r="L15" i="25"/>
  <c r="D15" i="25"/>
  <c r="K15" i="25"/>
  <c r="C15" i="25"/>
  <c r="J15" i="25"/>
  <c r="I15" i="25"/>
  <c r="H15" i="25"/>
  <c r="G15" i="25"/>
  <c r="F15" i="25"/>
  <c r="B12" i="3"/>
  <c r="B9" i="3"/>
  <c r="L5" i="7" l="1"/>
  <c r="K5" i="7"/>
  <c r="S5" i="7"/>
  <c r="N5" i="7"/>
  <c r="T5" i="7"/>
  <c r="O5" i="7"/>
  <c r="M5" i="7"/>
  <c r="P5" i="7"/>
  <c r="Q5" i="7"/>
  <c r="R5" i="7"/>
  <c r="L8" i="3"/>
  <c r="H8" i="3"/>
  <c r="M8" i="3"/>
  <c r="N8" i="3"/>
  <c r="I8" i="3"/>
  <c r="G8" i="3"/>
  <c r="M6" i="4"/>
  <c r="AB6" i="4"/>
  <c r="V6" i="4"/>
  <c r="X6" i="4"/>
  <c r="AD6" i="4"/>
  <c r="P17" i="25"/>
  <c r="R6" i="4"/>
  <c r="Z6" i="4"/>
  <c r="T6" i="4"/>
  <c r="AF6" i="4"/>
  <c r="O8" i="3"/>
  <c r="J8" i="3"/>
  <c r="P8" i="3"/>
  <c r="K8" i="3"/>
  <c r="B13" i="3"/>
  <c r="G9" i="4"/>
</calcChain>
</file>

<file path=xl/sharedStrings.xml><?xml version="1.0" encoding="utf-8"?>
<sst xmlns="http://schemas.openxmlformats.org/spreadsheetml/2006/main" count="757" uniqueCount="510">
  <si>
    <t>第３号様式（第７条関係）</t>
    <rPh sb="0" eb="1">
      <t>ダイ</t>
    </rPh>
    <rPh sb="1" eb="3">
      <t>３ゴウ</t>
    </rPh>
    <rPh sb="3" eb="5">
      <t>ヨウシキ</t>
    </rPh>
    <rPh sb="6" eb="7">
      <t>ダイ</t>
    </rPh>
    <rPh sb="7" eb="9">
      <t>７ジョウ</t>
    </rPh>
    <rPh sb="9" eb="11">
      <t>カンケイ</t>
    </rPh>
    <phoneticPr fontId="4"/>
  </si>
  <si>
    <t>会津若松市介護保険居宅介護住宅改修費等給付券交付（変更）申請書</t>
    <rPh sb="0" eb="5">
      <t>アイヅワカマツシ</t>
    </rPh>
    <rPh sb="5" eb="9">
      <t>カイゴホケン</t>
    </rPh>
    <rPh sb="9" eb="11">
      <t>キョタク</t>
    </rPh>
    <rPh sb="11" eb="13">
      <t>カイゴ</t>
    </rPh>
    <rPh sb="13" eb="15">
      <t>ジュウタク</t>
    </rPh>
    <rPh sb="15" eb="17">
      <t>カイシュウ</t>
    </rPh>
    <rPh sb="17" eb="18">
      <t>ヒ</t>
    </rPh>
    <rPh sb="18" eb="19">
      <t>トウ</t>
    </rPh>
    <rPh sb="19" eb="21">
      <t>キュウフ</t>
    </rPh>
    <rPh sb="21" eb="22">
      <t>ケン</t>
    </rPh>
    <rPh sb="22" eb="24">
      <t>コウフ</t>
    </rPh>
    <rPh sb="25" eb="27">
      <t>ヘンコウ</t>
    </rPh>
    <rPh sb="28" eb="31">
      <t>シンセイショ</t>
    </rPh>
    <phoneticPr fontId="4"/>
  </si>
  <si>
    <t>　　　</t>
    <phoneticPr fontId="4"/>
  </si>
  <si>
    <t>　</t>
    <phoneticPr fontId="4"/>
  </si>
  <si>
    <t>ＮＯ．</t>
    <phoneticPr fontId="4"/>
  </si>
  <si>
    <t>会津若松市長　　</t>
    <rPh sb="0" eb="6">
      <t>アイヅワカマツシチョウ</t>
    </rPh>
    <phoneticPr fontId="4"/>
  </si>
  <si>
    <t>　下記のとおり関係書類を添えて居宅介護住宅改修費等給付券の交付について申請します。</t>
    <rPh sb="1" eb="3">
      <t>カキ</t>
    </rPh>
    <rPh sb="7" eb="9">
      <t>カンケイ</t>
    </rPh>
    <rPh sb="9" eb="11">
      <t>ショルイ</t>
    </rPh>
    <rPh sb="12" eb="13">
      <t>ソ</t>
    </rPh>
    <rPh sb="15" eb="17">
      <t>キョタク</t>
    </rPh>
    <rPh sb="17" eb="19">
      <t>カイゴ</t>
    </rPh>
    <rPh sb="19" eb="21">
      <t>ジュウタク</t>
    </rPh>
    <rPh sb="21" eb="23">
      <t>カイシュウ</t>
    </rPh>
    <rPh sb="23" eb="24">
      <t>ヒ</t>
    </rPh>
    <rPh sb="24" eb="25">
      <t>トウ</t>
    </rPh>
    <rPh sb="25" eb="27">
      <t>キュウフ</t>
    </rPh>
    <rPh sb="27" eb="28">
      <t>ケン</t>
    </rPh>
    <rPh sb="29" eb="31">
      <t>コウフ</t>
    </rPh>
    <rPh sb="35" eb="37">
      <t>シンセイ</t>
    </rPh>
    <phoneticPr fontId="4"/>
  </si>
  <si>
    <t>申</t>
    <rPh sb="0" eb="1">
      <t>シンセイショ</t>
    </rPh>
    <phoneticPr fontId="4"/>
  </si>
  <si>
    <t>氏名</t>
    <rPh sb="0" eb="2">
      <t>シメイ</t>
    </rPh>
    <phoneticPr fontId="4"/>
  </si>
  <si>
    <t>本人との</t>
    <rPh sb="0" eb="2">
      <t>ホンニン</t>
    </rPh>
    <phoneticPr fontId="4"/>
  </si>
  <si>
    <t>（事業所等名）</t>
    <rPh sb="1" eb="4">
      <t>ジギョウショ</t>
    </rPh>
    <rPh sb="4" eb="5">
      <t>トウ</t>
    </rPh>
    <rPh sb="5" eb="6">
      <t>メイ</t>
    </rPh>
    <phoneticPr fontId="4"/>
  </si>
  <si>
    <t>関係</t>
    <rPh sb="0" eb="2">
      <t>カンケイ</t>
    </rPh>
    <phoneticPr fontId="4"/>
  </si>
  <si>
    <t>請</t>
    <rPh sb="0" eb="1">
      <t>シンセイ</t>
    </rPh>
    <phoneticPr fontId="4"/>
  </si>
  <si>
    <t>住所
(事業所所在地)</t>
    <rPh sb="0" eb="2">
      <t>ジュウショ</t>
    </rPh>
    <rPh sb="4" eb="7">
      <t>ジギョウショ</t>
    </rPh>
    <rPh sb="7" eb="10">
      <t>ショザイチ</t>
    </rPh>
    <phoneticPr fontId="4"/>
  </si>
  <si>
    <t>〒</t>
    <phoneticPr fontId="4"/>
  </si>
  <si>
    <t>電話番号</t>
    <rPh sb="0" eb="2">
      <t>デンワ</t>
    </rPh>
    <rPh sb="2" eb="4">
      <t>バンゴウ</t>
    </rPh>
    <phoneticPr fontId="4"/>
  </si>
  <si>
    <t>者</t>
    <rPh sb="0" eb="1">
      <t>シャ</t>
    </rPh>
    <phoneticPr fontId="4"/>
  </si>
  <si>
    <t>被保険者番号</t>
    <rPh sb="0" eb="4">
      <t>ヒホケンシャ</t>
    </rPh>
    <rPh sb="4" eb="6">
      <t>バンゴウ</t>
    </rPh>
    <phoneticPr fontId="4"/>
  </si>
  <si>
    <t>生年月日</t>
    <rPh sb="0" eb="4">
      <t>セイネンガッピ</t>
    </rPh>
    <phoneticPr fontId="4"/>
  </si>
  <si>
    <t>フリガナ</t>
    <phoneticPr fontId="4"/>
  </si>
  <si>
    <t>性別</t>
    <rPh sb="0" eb="2">
      <t>セイベツ</t>
    </rPh>
    <phoneticPr fontId="4"/>
  </si>
  <si>
    <t>要介護度</t>
    <rPh sb="0" eb="4">
      <t>ヨウカイゴド</t>
    </rPh>
    <phoneticPr fontId="4"/>
  </si>
  <si>
    <t>住所</t>
    <rPh sb="0" eb="2">
      <t>ジュウショ</t>
    </rPh>
    <phoneticPr fontId="4"/>
  </si>
  <si>
    <t xml:space="preserve"> 会津若松市</t>
    <rPh sb="1" eb="6">
      <t>ア</t>
    </rPh>
    <phoneticPr fontId="4"/>
  </si>
  <si>
    <t>住宅の所在地</t>
    <rPh sb="0" eb="2">
      <t>ジュウタク</t>
    </rPh>
    <rPh sb="3" eb="6">
      <t>ショザイチ</t>
    </rPh>
    <phoneticPr fontId="4"/>
  </si>
  <si>
    <t>住宅の所有者</t>
    <rPh sb="0" eb="2">
      <t>ジュウタク</t>
    </rPh>
    <rPh sb="3" eb="6">
      <t>ショユウシャ</t>
    </rPh>
    <phoneticPr fontId="4"/>
  </si>
  <si>
    <r>
      <t xml:space="preserve">本人との関係
</t>
    </r>
    <r>
      <rPr>
        <sz val="12"/>
        <rFont val="ＭＳ Ｐゴシック"/>
        <family val="3"/>
        <charset val="128"/>
      </rPr>
      <t>（本人からみて）</t>
    </r>
    <rPh sb="0" eb="2">
      <t>ホンニン</t>
    </rPh>
    <rPh sb="4" eb="6">
      <t>カンケイ</t>
    </rPh>
    <rPh sb="8" eb="10">
      <t>ホンニン</t>
    </rPh>
    <phoneticPr fontId="4"/>
  </si>
  <si>
    <t>登録事業所名</t>
    <rPh sb="0" eb="2">
      <t>トウロク</t>
    </rPh>
    <rPh sb="2" eb="5">
      <t>ジギョウショ</t>
    </rPh>
    <rPh sb="5" eb="6">
      <t>メイ</t>
    </rPh>
    <phoneticPr fontId="4"/>
  </si>
  <si>
    <t>担当者名</t>
    <rPh sb="0" eb="3">
      <t>タントウシャ</t>
    </rPh>
    <rPh sb="3" eb="4">
      <t>メイ</t>
    </rPh>
    <phoneticPr fontId="4"/>
  </si>
  <si>
    <t>工事見積額</t>
    <rPh sb="0" eb="2">
      <t>コウジ</t>
    </rPh>
    <rPh sb="2" eb="4">
      <t>ミツモリ</t>
    </rPh>
    <rPh sb="4" eb="5">
      <t>ガク</t>
    </rPh>
    <phoneticPr fontId="4"/>
  </si>
  <si>
    <t>事業所所在地</t>
    <rPh sb="0" eb="3">
      <t>ジギョウショ</t>
    </rPh>
    <rPh sb="3" eb="6">
      <t>ショザイチ</t>
    </rPh>
    <phoneticPr fontId="4"/>
  </si>
  <si>
    <t>工事内容</t>
    <rPh sb="0" eb="2">
      <t>コウジ</t>
    </rPh>
    <rPh sb="2" eb="4">
      <t>ナイヨウ</t>
    </rPh>
    <phoneticPr fontId="4"/>
  </si>
  <si>
    <t>手すりの取付け</t>
    <rPh sb="0" eb="1">
      <t>テ</t>
    </rPh>
    <rPh sb="4" eb="6">
      <t>トリツ</t>
    </rPh>
    <phoneticPr fontId="4"/>
  </si>
  <si>
    <t>引き戸等への扉の取替え</t>
    <rPh sb="0" eb="3">
      <t>ヒキド</t>
    </rPh>
    <rPh sb="3" eb="4">
      <t>トウ</t>
    </rPh>
    <rPh sb="6" eb="7">
      <t>トビラ</t>
    </rPh>
    <rPh sb="8" eb="10">
      <t>トリカ</t>
    </rPh>
    <phoneticPr fontId="4"/>
  </si>
  <si>
    <t>段差の解消</t>
    <rPh sb="0" eb="2">
      <t>ダンサ</t>
    </rPh>
    <rPh sb="3" eb="5">
      <t>カイショウ</t>
    </rPh>
    <phoneticPr fontId="4"/>
  </si>
  <si>
    <t>洋式便器等への便器の取替え</t>
    <rPh sb="0" eb="2">
      <t>ヨウシキ</t>
    </rPh>
    <rPh sb="2" eb="4">
      <t>ベンキ</t>
    </rPh>
    <rPh sb="4" eb="5">
      <t>トウ</t>
    </rPh>
    <rPh sb="7" eb="9">
      <t>ベンキ</t>
    </rPh>
    <rPh sb="10" eb="12">
      <t>トリカ</t>
    </rPh>
    <phoneticPr fontId="4"/>
  </si>
  <si>
    <t>滑りの防止及び移動の円滑化等の</t>
    <rPh sb="0" eb="1">
      <t>スベ</t>
    </rPh>
    <rPh sb="3" eb="5">
      <t>ボウシ</t>
    </rPh>
    <rPh sb="5" eb="6">
      <t>オヨ</t>
    </rPh>
    <rPh sb="7" eb="9">
      <t>イドウ</t>
    </rPh>
    <rPh sb="10" eb="13">
      <t>エンカツカ</t>
    </rPh>
    <rPh sb="13" eb="14">
      <t>トウ</t>
    </rPh>
    <phoneticPr fontId="4"/>
  </si>
  <si>
    <t>その他１～５の住宅改修に付帯して必要となる住宅改修</t>
    <rPh sb="0" eb="3">
      <t>ソノタ</t>
    </rPh>
    <rPh sb="7" eb="9">
      <t>ジュウタク</t>
    </rPh>
    <rPh sb="9" eb="11">
      <t>カイシュウ</t>
    </rPh>
    <rPh sb="12" eb="14">
      <t>フタイ</t>
    </rPh>
    <rPh sb="16" eb="18">
      <t>ヒツヨウ</t>
    </rPh>
    <rPh sb="21" eb="23">
      <t>ジュウタク</t>
    </rPh>
    <rPh sb="23" eb="25">
      <t>カイシュウ</t>
    </rPh>
    <phoneticPr fontId="4"/>
  </si>
  <si>
    <t>ための床又は通路面の材料の変更</t>
    <phoneticPr fontId="4"/>
  </si>
  <si>
    <t>工事予定期間</t>
    <rPh sb="0" eb="1">
      <t>チャッコウ</t>
    </rPh>
    <rPh sb="1" eb="2">
      <t>ジ</t>
    </rPh>
    <rPh sb="2" eb="4">
      <t>ヨテイビ</t>
    </rPh>
    <rPh sb="4" eb="6">
      <t>キカン</t>
    </rPh>
    <phoneticPr fontId="4"/>
  </si>
  <si>
    <t>改修内容・箇所</t>
    <rPh sb="0" eb="2">
      <t>カイシュウ</t>
    </rPh>
    <rPh sb="2" eb="4">
      <t>ナイヨウ</t>
    </rPh>
    <rPh sb="5" eb="7">
      <t>カショ</t>
    </rPh>
    <phoneticPr fontId="4"/>
  </si>
  <si>
    <t>及　び　規　模</t>
    <rPh sb="0" eb="1">
      <t>オヨ</t>
    </rPh>
    <rPh sb="4" eb="7">
      <t>キボ</t>
    </rPh>
    <phoneticPr fontId="4"/>
  </si>
  <si>
    <t>※</t>
    <phoneticPr fontId="4"/>
  </si>
  <si>
    <t>のみ）を添付して下さい。</t>
    <phoneticPr fontId="4"/>
  </si>
  <si>
    <t>現在、入院・入所中の場合は原則として申請できません。</t>
    <rPh sb="0" eb="2">
      <t>ゲンザイ</t>
    </rPh>
    <rPh sb="3" eb="5">
      <t>ニュウイン</t>
    </rPh>
    <rPh sb="6" eb="8">
      <t>ニュウショ</t>
    </rPh>
    <rPh sb="8" eb="9">
      <t>チュウ</t>
    </rPh>
    <rPh sb="10" eb="12">
      <t>バアイ</t>
    </rPh>
    <rPh sb="13" eb="15">
      <t>ゲンソク</t>
    </rPh>
    <rPh sb="18" eb="20">
      <t>シンセイ</t>
    </rPh>
    <phoneticPr fontId="4"/>
  </si>
  <si>
    <t>保険給付額</t>
    <rPh sb="0" eb="2">
      <t>ホケン</t>
    </rPh>
    <rPh sb="2" eb="5">
      <t>キュウフガク</t>
    </rPh>
    <phoneticPr fontId="4"/>
  </si>
  <si>
    <t>自己負担額</t>
    <rPh sb="0" eb="2">
      <t>ジコ</t>
    </rPh>
    <rPh sb="2" eb="5">
      <t>フタンガク</t>
    </rPh>
    <phoneticPr fontId="4"/>
  </si>
  <si>
    <t>会津若松市長</t>
    <rPh sb="0" eb="6">
      <t>アイヅワカマツシチョウ</t>
    </rPh>
    <phoneticPr fontId="4"/>
  </si>
  <si>
    <t>第５号様式（第１０条関係）</t>
    <rPh sb="0" eb="1">
      <t>ダイ</t>
    </rPh>
    <rPh sb="2" eb="3">
      <t>ゴウ</t>
    </rPh>
    <rPh sb="3" eb="5">
      <t>ヨウシキ</t>
    </rPh>
    <rPh sb="6" eb="7">
      <t>ダイ</t>
    </rPh>
    <rPh sb="7" eb="10">
      <t>１０ジョウ</t>
    </rPh>
    <rPh sb="10" eb="12">
      <t>カンケイ</t>
    </rPh>
    <phoneticPr fontId="4"/>
  </si>
  <si>
    <t>会津若松市介護保険居宅介護住宅改修費等支給申請書(受領委任払い用）</t>
    <rPh sb="0" eb="5">
      <t>アイヅワカマツシ</t>
    </rPh>
    <rPh sb="5" eb="7">
      <t>カイゴ</t>
    </rPh>
    <rPh sb="7" eb="9">
      <t>ホケン</t>
    </rPh>
    <rPh sb="9" eb="11">
      <t>キョタク</t>
    </rPh>
    <rPh sb="11" eb="13">
      <t>カイゴ</t>
    </rPh>
    <rPh sb="13" eb="15">
      <t>ジュウタク</t>
    </rPh>
    <rPh sb="15" eb="17">
      <t>カイシュウ</t>
    </rPh>
    <rPh sb="17" eb="18">
      <t>ヒ</t>
    </rPh>
    <rPh sb="18" eb="19">
      <t>トウ</t>
    </rPh>
    <rPh sb="19" eb="21">
      <t>シキュウ</t>
    </rPh>
    <rPh sb="21" eb="24">
      <t>シンセイショ</t>
    </rPh>
    <rPh sb="25" eb="27">
      <t>ジュリョウ</t>
    </rPh>
    <rPh sb="27" eb="29">
      <t>イニン</t>
    </rPh>
    <rPh sb="29" eb="30">
      <t>バラ</t>
    </rPh>
    <rPh sb="31" eb="32">
      <t>ヨウ</t>
    </rPh>
    <phoneticPr fontId="4"/>
  </si>
  <si>
    <r>
      <t>ＮＯ．　</t>
    </r>
    <r>
      <rPr>
        <b/>
        <u/>
        <sz val="12"/>
        <rFont val="ＭＳ Ｐゴシック"/>
        <family val="3"/>
        <charset val="128"/>
      </rPr>
      <t>　　　　</t>
    </r>
    <phoneticPr fontId="4"/>
  </si>
  <si>
    <t>被保険者氏名</t>
    <rPh sb="0" eb="4">
      <t>ヒホケンシャ</t>
    </rPh>
    <rPh sb="4" eb="6">
      <t>シメイ</t>
    </rPh>
    <phoneticPr fontId="4"/>
  </si>
  <si>
    <t>生年月日</t>
    <rPh sb="0" eb="2">
      <t>セイネン</t>
    </rPh>
    <rPh sb="2" eb="4">
      <t>ガッピ</t>
    </rPh>
    <phoneticPr fontId="4"/>
  </si>
  <si>
    <r>
      <t xml:space="preserve">本人との関係
</t>
    </r>
    <r>
      <rPr>
        <sz val="12"/>
        <rFont val="ＭＳ Ｐゴシック"/>
        <family val="3"/>
        <charset val="128"/>
      </rPr>
      <t>（本人からみて）</t>
    </r>
    <rPh sb="0" eb="1">
      <t>ホンイン</t>
    </rPh>
    <rPh sb="1" eb="2">
      <t>ニン</t>
    </rPh>
    <rPh sb="4" eb="6">
      <t>カンケイ</t>
    </rPh>
    <rPh sb="8" eb="10">
      <t>ホンニン</t>
    </rPh>
    <phoneticPr fontId="4"/>
  </si>
  <si>
    <t>給付申請額</t>
    <rPh sb="0" eb="2">
      <t>キュウフ</t>
    </rPh>
    <rPh sb="2" eb="5">
      <t>シンセイガク</t>
    </rPh>
    <phoneticPr fontId="4"/>
  </si>
  <si>
    <t>改修内容・箇所及び規模</t>
    <rPh sb="0" eb="2">
      <t>カイシュウ</t>
    </rPh>
    <rPh sb="2" eb="4">
      <t>ナイヨウ</t>
    </rPh>
    <rPh sb="5" eb="7">
      <t>カショ</t>
    </rPh>
    <rPh sb="7" eb="8">
      <t>オヨ</t>
    </rPh>
    <rPh sb="9" eb="11">
      <t>キボ</t>
    </rPh>
    <phoneticPr fontId="4"/>
  </si>
  <si>
    <t>着工日</t>
    <rPh sb="0" eb="3">
      <t>チャッコウビ</t>
    </rPh>
    <phoneticPr fontId="4"/>
  </si>
  <si>
    <t>完成日</t>
    <rPh sb="0" eb="2">
      <t>カンセイ</t>
    </rPh>
    <rPh sb="2" eb="3">
      <t>ヒ</t>
    </rPh>
    <phoneticPr fontId="4"/>
  </si>
  <si>
    <t>　　下記の住宅改修に係る給付費の支給について、関係書類を添えて申請します。</t>
    <rPh sb="2" eb="4">
      <t>カキ</t>
    </rPh>
    <rPh sb="5" eb="7">
      <t>ジュウタク</t>
    </rPh>
    <rPh sb="7" eb="9">
      <t>カイシュウ</t>
    </rPh>
    <rPh sb="10" eb="11">
      <t>カカ</t>
    </rPh>
    <rPh sb="12" eb="15">
      <t>キュウフヒ</t>
    </rPh>
    <rPh sb="16" eb="18">
      <t>シキュウ</t>
    </rPh>
    <rPh sb="23" eb="25">
      <t>カンケイ</t>
    </rPh>
    <rPh sb="25" eb="27">
      <t>ショルイ</t>
    </rPh>
    <rPh sb="28" eb="29">
      <t>ソ</t>
    </rPh>
    <rPh sb="31" eb="33">
      <t>シンセイ</t>
    </rPh>
    <phoneticPr fontId="4"/>
  </si>
  <si>
    <t>　　また、私の当該給付費の支給申請及び給付金の受領に関する権限を次の者に委任します。</t>
    <rPh sb="5" eb="6">
      <t>ワタシ</t>
    </rPh>
    <rPh sb="7" eb="9">
      <t>トウガイ</t>
    </rPh>
    <rPh sb="9" eb="12">
      <t>キュウフヒ</t>
    </rPh>
    <rPh sb="13" eb="15">
      <t>シキュウ</t>
    </rPh>
    <rPh sb="15" eb="17">
      <t>シンセイ</t>
    </rPh>
    <rPh sb="17" eb="18">
      <t>オヨ</t>
    </rPh>
    <rPh sb="19" eb="22">
      <t>キュウフキン</t>
    </rPh>
    <rPh sb="23" eb="25">
      <t>ジュリョウ</t>
    </rPh>
    <rPh sb="26" eb="27">
      <t>カン</t>
    </rPh>
    <rPh sb="29" eb="31">
      <t>ケンゲン</t>
    </rPh>
    <rPh sb="32" eb="33">
      <t>ツギ</t>
    </rPh>
    <rPh sb="34" eb="35">
      <t>モノ</t>
    </rPh>
    <rPh sb="36" eb="38">
      <t>イニン</t>
    </rPh>
    <phoneticPr fontId="4"/>
  </si>
  <si>
    <t>住　　所</t>
    <rPh sb="0" eb="1">
      <t>ジュウ</t>
    </rPh>
    <rPh sb="3" eb="4">
      <t>トコロ</t>
    </rPh>
    <phoneticPr fontId="4"/>
  </si>
  <si>
    <t>受領委任者（被保険者）</t>
    <rPh sb="0" eb="2">
      <t>ジュリョウ</t>
    </rPh>
    <rPh sb="2" eb="5">
      <t>イニンシャ</t>
    </rPh>
    <rPh sb="6" eb="10">
      <t>ヒホケンシャ</t>
    </rPh>
    <phoneticPr fontId="4"/>
  </si>
  <si>
    <t>氏　　名</t>
    <rPh sb="0" eb="1">
      <t>シ</t>
    </rPh>
    <rPh sb="3" eb="4">
      <t>メイ</t>
    </rPh>
    <phoneticPr fontId="4"/>
  </si>
  <si>
    <t>受任者</t>
    <rPh sb="0" eb="2">
      <t>ジュニン</t>
    </rPh>
    <rPh sb="2" eb="3">
      <t>シャ</t>
    </rPh>
    <phoneticPr fontId="4"/>
  </si>
  <si>
    <t>(住宅改修受</t>
    <rPh sb="1" eb="3">
      <t>ジュウタク</t>
    </rPh>
    <rPh sb="3" eb="5">
      <t>カイシュウ</t>
    </rPh>
    <rPh sb="5" eb="6">
      <t>ジュリョウ</t>
    </rPh>
    <phoneticPr fontId="4"/>
  </si>
  <si>
    <t>領委任取扱</t>
    <rPh sb="0" eb="1">
      <t>リョウ</t>
    </rPh>
    <rPh sb="1" eb="3">
      <t>イニン</t>
    </rPh>
    <rPh sb="3" eb="5">
      <t>トリアツカイ</t>
    </rPh>
    <phoneticPr fontId="4"/>
  </si>
  <si>
    <t>登録事業者）</t>
    <rPh sb="0" eb="2">
      <t>トウロク</t>
    </rPh>
    <rPh sb="2" eb="5">
      <t>ジギョウシャ</t>
    </rPh>
    <phoneticPr fontId="4"/>
  </si>
  <si>
    <t>改修費用</t>
    <rPh sb="0" eb="2">
      <t>カイシュウ</t>
    </rPh>
    <rPh sb="2" eb="4">
      <t>ヒヨウ</t>
    </rPh>
    <phoneticPr fontId="4"/>
  </si>
  <si>
    <t>※領収書（原本）と改修後写真（日付入り）を添付して下さい。</t>
    <rPh sb="1" eb="4">
      <t>リョウシュウショ</t>
    </rPh>
    <rPh sb="5" eb="7">
      <t>ゲンポン</t>
    </rPh>
    <rPh sb="9" eb="11">
      <t>カイシュウ</t>
    </rPh>
    <rPh sb="11" eb="12">
      <t>ゴ</t>
    </rPh>
    <rPh sb="12" eb="14">
      <t>シャシン</t>
    </rPh>
    <rPh sb="15" eb="18">
      <t>ヒヅケイ</t>
    </rPh>
    <rPh sb="21" eb="23">
      <t>テンプ</t>
    </rPh>
    <rPh sb="23" eb="26">
      <t>シテクダ</t>
    </rPh>
    <phoneticPr fontId="4"/>
  </si>
  <si>
    <t>上記の住宅改修に係る給付金を下記口座に振り込んで下さい。</t>
    <rPh sb="0" eb="2">
      <t>ジョウキ</t>
    </rPh>
    <rPh sb="3" eb="5">
      <t>ジュウタク</t>
    </rPh>
    <rPh sb="5" eb="7">
      <t>カイシュウヒ</t>
    </rPh>
    <rPh sb="8" eb="9">
      <t>カカ</t>
    </rPh>
    <rPh sb="10" eb="13">
      <t>キュウフキン</t>
    </rPh>
    <rPh sb="14" eb="16">
      <t>カキ</t>
    </rPh>
    <rPh sb="16" eb="18">
      <t>コウザ</t>
    </rPh>
    <rPh sb="19" eb="22">
      <t>フリコ</t>
    </rPh>
    <rPh sb="24" eb="25">
      <t>クダ</t>
    </rPh>
    <phoneticPr fontId="4"/>
  </si>
  <si>
    <t>金融機関コード</t>
    <rPh sb="0" eb="2">
      <t>キンユウ</t>
    </rPh>
    <rPh sb="2" eb="4">
      <t>キカン</t>
    </rPh>
    <phoneticPr fontId="4"/>
  </si>
  <si>
    <t>店舗コード</t>
    <rPh sb="0" eb="2">
      <t>テンポ</t>
    </rPh>
    <phoneticPr fontId="4"/>
  </si>
  <si>
    <t>口座番号</t>
    <rPh sb="0" eb="2">
      <t>コウザ</t>
    </rPh>
    <rPh sb="2" eb="4">
      <t>バンゴウ</t>
    </rPh>
    <phoneticPr fontId="4"/>
  </si>
  <si>
    <t>口座名義人</t>
    <rPh sb="0" eb="2">
      <t>コウザ</t>
    </rPh>
    <rPh sb="2" eb="5">
      <t>メイギニン</t>
    </rPh>
    <phoneticPr fontId="4"/>
  </si>
  <si>
    <t>※ゆうちょ銀行の場合は支店名は「八二八」などの漢数字記載の支店名を記入してください。</t>
    <rPh sb="5" eb="7">
      <t>ギンコウ</t>
    </rPh>
    <rPh sb="8" eb="10">
      <t>バアイ</t>
    </rPh>
    <rPh sb="11" eb="14">
      <t>シテンメイ</t>
    </rPh>
    <rPh sb="16" eb="19">
      <t>８２８</t>
    </rPh>
    <rPh sb="23" eb="26">
      <t>カンスウジ</t>
    </rPh>
    <rPh sb="26" eb="28">
      <t>キサイ</t>
    </rPh>
    <rPh sb="29" eb="32">
      <t>シテンメイ</t>
    </rPh>
    <rPh sb="33" eb="35">
      <t>キニュウ</t>
    </rPh>
    <phoneticPr fontId="4"/>
  </si>
  <si>
    <t>第４号様式(第７条、第８条関係) 表面</t>
    <rPh sb="0" eb="1">
      <t>ダイ</t>
    </rPh>
    <rPh sb="2" eb="3">
      <t>ゴウ</t>
    </rPh>
    <rPh sb="3" eb="5">
      <t>ヨウシキ</t>
    </rPh>
    <rPh sb="6" eb="7">
      <t>ダイ</t>
    </rPh>
    <rPh sb="8" eb="9">
      <t>ジョウ</t>
    </rPh>
    <rPh sb="10" eb="11">
      <t>ダイ</t>
    </rPh>
    <rPh sb="12" eb="13">
      <t>ジョウ</t>
    </rPh>
    <rPh sb="13" eb="15">
      <t>カンケイ</t>
    </rPh>
    <rPh sb="17" eb="18">
      <t>オモテ</t>
    </rPh>
    <rPh sb="18" eb="19">
      <t>メン</t>
    </rPh>
    <phoneticPr fontId="4"/>
  </si>
  <si>
    <t>住宅改修が必要な理由書</t>
    <rPh sb="0" eb="2">
      <t>ジュウタク</t>
    </rPh>
    <rPh sb="2" eb="4">
      <t>カイシュウ</t>
    </rPh>
    <rPh sb="5" eb="7">
      <t>ヒツヨウ</t>
    </rPh>
    <rPh sb="8" eb="11">
      <t>リユウショ</t>
    </rPh>
    <phoneticPr fontId="4"/>
  </si>
  <si>
    <t>（P１）</t>
    <phoneticPr fontId="4"/>
  </si>
  <si>
    <t>＜基本情報＞</t>
    <rPh sb="1" eb="3">
      <t>キホン</t>
    </rPh>
    <rPh sb="3" eb="5">
      <t>ジョウホウ</t>
    </rPh>
    <phoneticPr fontId="4"/>
  </si>
  <si>
    <t>利用者</t>
    <rPh sb="0" eb="3">
      <t>リヨウシャ</t>
    </rPh>
    <phoneticPr fontId="4"/>
  </si>
  <si>
    <t>被保険者　　　　　　　　　　　番号</t>
    <rPh sb="0" eb="4">
      <t>ヒホケンシャ</t>
    </rPh>
    <rPh sb="15" eb="17">
      <t>バンゴウ</t>
    </rPh>
    <phoneticPr fontId="4"/>
  </si>
  <si>
    <t>年齢</t>
    <rPh sb="0" eb="2">
      <t>ネンレイ</t>
    </rPh>
    <phoneticPr fontId="4"/>
  </si>
  <si>
    <t>作成者</t>
    <rPh sb="0" eb="3">
      <t>サクセイシャ</t>
    </rPh>
    <phoneticPr fontId="4"/>
  </si>
  <si>
    <t>現地確認日</t>
    <rPh sb="0" eb="2">
      <t>ゲンチ</t>
    </rPh>
    <rPh sb="2" eb="4">
      <t>カクニン</t>
    </rPh>
    <rPh sb="4" eb="5">
      <t>ビ</t>
    </rPh>
    <phoneticPr fontId="4"/>
  </si>
  <si>
    <t>作成日</t>
    <rPh sb="0" eb="3">
      <t>サクセイビ</t>
    </rPh>
    <phoneticPr fontId="4"/>
  </si>
  <si>
    <t>被保険者　　　　　　　　　氏名</t>
    <rPh sb="0" eb="4">
      <t>ヒホケンシャ</t>
    </rPh>
    <rPh sb="13" eb="15">
      <t>シメイ</t>
    </rPh>
    <phoneticPr fontId="4"/>
  </si>
  <si>
    <t>所属事業所</t>
    <rPh sb="0" eb="2">
      <t>ショゾク</t>
    </rPh>
    <rPh sb="2" eb="4">
      <t>ジギョウ</t>
    </rPh>
    <rPh sb="4" eb="5">
      <t>ジョ</t>
    </rPh>
    <phoneticPr fontId="4"/>
  </si>
  <si>
    <t>資格</t>
    <rPh sb="0" eb="2">
      <t>シカク</t>
    </rPh>
    <phoneticPr fontId="4"/>
  </si>
  <si>
    <t>（作成者が介護支援専門員でないとき）</t>
    <phoneticPr fontId="4"/>
  </si>
  <si>
    <t>本人との関係(本人からみて)</t>
    <rPh sb="0" eb="2">
      <t>ホンニン</t>
    </rPh>
    <rPh sb="4" eb="6">
      <t>カンケイ</t>
    </rPh>
    <rPh sb="7" eb="9">
      <t>ホンニン</t>
    </rPh>
    <phoneticPr fontId="4"/>
  </si>
  <si>
    <t>連絡先</t>
    <rPh sb="0" eb="3">
      <t>レンラクサキ</t>
    </rPh>
    <phoneticPr fontId="4"/>
  </si>
  <si>
    <t>保険者</t>
    <rPh sb="0" eb="3">
      <t>ホケンシャ</t>
    </rPh>
    <phoneticPr fontId="4"/>
  </si>
  <si>
    <t>確認日</t>
    <rPh sb="0" eb="2">
      <t>カクニン</t>
    </rPh>
    <rPh sb="2" eb="3">
      <t>ビ</t>
    </rPh>
    <phoneticPr fontId="4"/>
  </si>
  <si>
    <t xml:space="preserve"> 　　年 　　月 　　日 </t>
    <phoneticPr fontId="4"/>
  </si>
  <si>
    <t>評価欄</t>
    <phoneticPr fontId="4"/>
  </si>
  <si>
    <t xml:space="preserve">      □ 適 切           □ 不適切 (      　　　　　　　　　　　　　　　　　　　　　　　 )
</t>
    <phoneticPr fontId="4"/>
  </si>
  <si>
    <t>氏　名</t>
    <rPh sb="0" eb="1">
      <t>シ</t>
    </rPh>
    <rPh sb="2" eb="3">
      <t>メイ</t>
    </rPh>
    <phoneticPr fontId="4"/>
  </si>
  <si>
    <t>＜総合的状況＞</t>
    <rPh sb="1" eb="3">
      <t>ソウゴウ</t>
    </rPh>
    <rPh sb="3" eb="4">
      <t>テキ</t>
    </rPh>
    <rPh sb="4" eb="6">
      <t>ジョウキョウ</t>
    </rPh>
    <phoneticPr fontId="4"/>
  </si>
  <si>
    <t>利用者の身体状況</t>
    <phoneticPr fontId="4"/>
  </si>
  <si>
    <t xml:space="preserve">
</t>
    <phoneticPr fontId="4"/>
  </si>
  <si>
    <t>福祉用具の利用状況と</t>
    <rPh sb="0" eb="2">
      <t>フクシ</t>
    </rPh>
    <rPh sb="2" eb="4">
      <t>ヨウグ</t>
    </rPh>
    <rPh sb="5" eb="7">
      <t>リヨウ</t>
    </rPh>
    <rPh sb="7" eb="9">
      <t>ジョウキョウ</t>
    </rPh>
    <phoneticPr fontId="4"/>
  </si>
  <si>
    <t>　住宅改修後の想定</t>
    <rPh sb="1" eb="3">
      <t>ジュウタク</t>
    </rPh>
    <rPh sb="3" eb="6">
      <t>カイシュウゴ</t>
    </rPh>
    <rPh sb="7" eb="9">
      <t>ソウテイ</t>
    </rPh>
    <phoneticPr fontId="4"/>
  </si>
  <si>
    <t>改修前</t>
    <rPh sb="0" eb="3">
      <t>カイシュウマエ</t>
    </rPh>
    <phoneticPr fontId="4"/>
  </si>
  <si>
    <t>改修後</t>
    <rPh sb="0" eb="3">
      <t>カイシュウゴ</t>
    </rPh>
    <phoneticPr fontId="4"/>
  </si>
  <si>
    <t>●車いす</t>
    <phoneticPr fontId="4"/>
  </si>
  <si>
    <t>□</t>
    <phoneticPr fontId="4"/>
  </si>
  <si>
    <t>●特殊寝台</t>
    <phoneticPr fontId="4"/>
  </si>
  <si>
    <t>●床ずれ防止用具</t>
    <rPh sb="1" eb="2">
      <t>トコ</t>
    </rPh>
    <rPh sb="4" eb="6">
      <t>ボウシ</t>
    </rPh>
    <phoneticPr fontId="4"/>
  </si>
  <si>
    <t>●体位変換器</t>
    <rPh sb="1" eb="3">
      <t>タイイ</t>
    </rPh>
    <rPh sb="3" eb="6">
      <t>ヘンカンキ</t>
    </rPh>
    <phoneticPr fontId="4"/>
  </si>
  <si>
    <t>介護状況</t>
    <rPh sb="0" eb="2">
      <t>カイゴ</t>
    </rPh>
    <rPh sb="2" eb="4">
      <t>ジョウキョウ</t>
    </rPh>
    <phoneticPr fontId="4"/>
  </si>
  <si>
    <t xml:space="preserve">
</t>
    <phoneticPr fontId="4"/>
  </si>
  <si>
    <t>●手すり</t>
    <phoneticPr fontId="4"/>
  </si>
  <si>
    <t>●スロープ</t>
    <phoneticPr fontId="4"/>
  </si>
  <si>
    <t>●歩行器</t>
    <phoneticPr fontId="4"/>
  </si>
  <si>
    <t>●歩行補助つえ</t>
    <phoneticPr fontId="4"/>
  </si>
  <si>
    <t>●認知症老人徘徊感知機器</t>
    <rPh sb="1" eb="3">
      <t>ニンチ</t>
    </rPh>
    <rPh sb="3" eb="4">
      <t>ショウ</t>
    </rPh>
    <phoneticPr fontId="4"/>
  </si>
  <si>
    <t>住宅改修により、　　　　　　　　　利用者等は日常生活　　　　　　　　　　　　をどう変えたいか</t>
    <rPh sb="0" eb="2">
      <t>ジュウタク</t>
    </rPh>
    <rPh sb="2" eb="4">
      <t>カイシュウ</t>
    </rPh>
    <rPh sb="17" eb="20">
      <t>リヨウシャ</t>
    </rPh>
    <rPh sb="20" eb="21">
      <t>トウ</t>
    </rPh>
    <rPh sb="22" eb="24">
      <t>ニチジョウ</t>
    </rPh>
    <rPh sb="24" eb="26">
      <t>セイカツ</t>
    </rPh>
    <rPh sb="41" eb="42">
      <t>カ</t>
    </rPh>
    <phoneticPr fontId="4"/>
  </si>
  <si>
    <t xml:space="preserve">
</t>
    <phoneticPr fontId="4"/>
  </si>
  <si>
    <t>●移動用リフト</t>
    <phoneticPr fontId="4"/>
  </si>
  <si>
    <t>●腰掛便座</t>
    <phoneticPr fontId="4"/>
  </si>
  <si>
    <t>●特殊尿器</t>
    <phoneticPr fontId="4"/>
  </si>
  <si>
    <t>●入浴補助用具</t>
    <phoneticPr fontId="4"/>
  </si>
  <si>
    <t>●簡易浴槽</t>
    <phoneticPr fontId="4"/>
  </si>
  <si>
    <t>□</t>
    <phoneticPr fontId="4"/>
  </si>
  <si>
    <t>●その他</t>
    <phoneticPr fontId="4"/>
  </si>
  <si>
    <t>・</t>
    <phoneticPr fontId="4"/>
  </si>
  <si>
    <t>□</t>
  </si>
  <si>
    <t>第４号様式(第７条、第８条関係) 裏面</t>
    <rPh sb="0" eb="1">
      <t>ダイ</t>
    </rPh>
    <rPh sb="2" eb="3">
      <t>ゴウ</t>
    </rPh>
    <rPh sb="3" eb="5">
      <t>ヨウシキ</t>
    </rPh>
    <rPh sb="6" eb="7">
      <t>ダイ</t>
    </rPh>
    <rPh sb="8" eb="9">
      <t>ジョウ</t>
    </rPh>
    <rPh sb="10" eb="11">
      <t>ダイ</t>
    </rPh>
    <rPh sb="12" eb="13">
      <t>ジョウ</t>
    </rPh>
    <rPh sb="13" eb="15">
      <t>カンケイ</t>
    </rPh>
    <rPh sb="17" eb="18">
      <t>ウラ</t>
    </rPh>
    <rPh sb="18" eb="19">
      <t>メン</t>
    </rPh>
    <phoneticPr fontId="4"/>
  </si>
  <si>
    <t>住宅改修が必要な理由書</t>
    <phoneticPr fontId="4"/>
  </si>
  <si>
    <t>（P２）</t>
    <phoneticPr fontId="4"/>
  </si>
  <si>
    <t>＜P1の「総合的状況」を踏まえて、①改善をしようとしている生活動作②具体的な困難な状況③改修目的と改修の方針④改修項目を具体的に記入してください。＞</t>
    <rPh sb="5" eb="8">
      <t>ソウゴウテキ</t>
    </rPh>
    <rPh sb="8" eb="10">
      <t>ジョウキョウ</t>
    </rPh>
    <rPh sb="12" eb="13">
      <t>フ</t>
    </rPh>
    <rPh sb="18" eb="20">
      <t>カイゼン</t>
    </rPh>
    <rPh sb="29" eb="31">
      <t>セイカツ</t>
    </rPh>
    <rPh sb="31" eb="33">
      <t>ドウサ</t>
    </rPh>
    <rPh sb="34" eb="37">
      <t>グタイテキ</t>
    </rPh>
    <rPh sb="38" eb="40">
      <t>コンナン</t>
    </rPh>
    <rPh sb="41" eb="43">
      <t>ジョウキョウ</t>
    </rPh>
    <rPh sb="44" eb="46">
      <t>カイシュウ</t>
    </rPh>
    <rPh sb="46" eb="48">
      <t>モクテキ</t>
    </rPh>
    <rPh sb="49" eb="51">
      <t>カイシュウ</t>
    </rPh>
    <rPh sb="52" eb="54">
      <t>ホウシン</t>
    </rPh>
    <rPh sb="55" eb="57">
      <t>カイシュウ</t>
    </rPh>
    <rPh sb="57" eb="59">
      <t>コウモク</t>
    </rPh>
    <rPh sb="60" eb="63">
      <t>グタイテキ</t>
    </rPh>
    <rPh sb="64" eb="66">
      <t>キニュウ</t>
    </rPh>
    <phoneticPr fontId="4"/>
  </si>
  <si>
    <t>活動</t>
    <rPh sb="0" eb="2">
      <t>カツドウ</t>
    </rPh>
    <phoneticPr fontId="4"/>
  </si>
  <si>
    <t>①改善をしようと　　　　　　　　　している生活動作</t>
  </si>
  <si>
    <r>
      <t xml:space="preserve">②　①の具体的な困難な状況
を記入してください
</t>
    </r>
    <r>
      <rPr>
        <sz val="12"/>
        <rFont val="HG創英角ｺﾞｼｯｸUB"/>
        <family val="3"/>
        <charset val="128"/>
      </rPr>
      <t>記入形式（・・なので　・・で困っている）</t>
    </r>
    <rPh sb="4" eb="7">
      <t>グタイテキ</t>
    </rPh>
    <rPh sb="8" eb="10">
      <t>コンナン</t>
    </rPh>
    <rPh sb="11" eb="13">
      <t>ジョウキョウ</t>
    </rPh>
    <rPh sb="15" eb="17">
      <t>キニュウ</t>
    </rPh>
    <rPh sb="26" eb="28">
      <t>ケイシキ</t>
    </rPh>
    <phoneticPr fontId="4"/>
  </si>
  <si>
    <r>
      <t xml:space="preserve">③　改修目的・期待効果をチェックした上で、　　　　　　　　　　　　　　　　　　　　　　　改修の方針を記入してください
</t>
    </r>
    <r>
      <rPr>
        <sz val="12"/>
        <rFont val="HG創英角ｺﾞｼｯｸUB"/>
        <family val="3"/>
        <charset val="128"/>
      </rPr>
      <t>記入形式（・・することで　・・が改善できる）</t>
    </r>
    <rPh sb="2" eb="4">
      <t>カイシュウ</t>
    </rPh>
    <rPh sb="4" eb="6">
      <t>モクテキ</t>
    </rPh>
    <rPh sb="7" eb="9">
      <t>キタイ</t>
    </rPh>
    <rPh sb="9" eb="11">
      <t>コウカ</t>
    </rPh>
    <rPh sb="18" eb="19">
      <t>ウエ</t>
    </rPh>
    <rPh sb="44" eb="46">
      <t>カイシュウ</t>
    </rPh>
    <rPh sb="47" eb="49">
      <t>ホウシン</t>
    </rPh>
    <rPh sb="50" eb="52">
      <t>キニュウ</t>
    </rPh>
    <rPh sb="59" eb="61">
      <t>キニュウ</t>
    </rPh>
    <rPh sb="61" eb="63">
      <t>ケイシキ</t>
    </rPh>
    <phoneticPr fontId="4"/>
  </si>
  <si>
    <t>④　改修項目（改修場所・数量）</t>
    <rPh sb="2" eb="4">
      <t>カイシュウ</t>
    </rPh>
    <rPh sb="4" eb="6">
      <t>コウモク</t>
    </rPh>
    <rPh sb="7" eb="9">
      <t>カイシュウ</t>
    </rPh>
    <rPh sb="9" eb="11">
      <t>バショ</t>
    </rPh>
    <rPh sb="12" eb="14">
      <t>スウリョウ</t>
    </rPh>
    <phoneticPr fontId="4"/>
  </si>
  <si>
    <t>排泄</t>
    <rPh sb="0" eb="2">
      <t>ハイセツ</t>
    </rPh>
    <phoneticPr fontId="4"/>
  </si>
  <si>
    <t>トイレまでの移動</t>
    <rPh sb="6" eb="8">
      <t>イドウ</t>
    </rPh>
    <phoneticPr fontId="4"/>
  </si>
  <si>
    <t>できなかったことをできる</t>
    <phoneticPr fontId="4"/>
  </si>
  <si>
    <t>手すりの取付け</t>
    <rPh sb="0" eb="1">
      <t>テ</t>
    </rPh>
    <rPh sb="4" eb="6">
      <t>トリツケ</t>
    </rPh>
    <phoneticPr fontId="4"/>
  </si>
  <si>
    <t>トイレ出入口の出入</t>
    <rPh sb="3" eb="5">
      <t>デイリ</t>
    </rPh>
    <rPh sb="5" eb="6">
      <t>グチ</t>
    </rPh>
    <rPh sb="7" eb="9">
      <t>デイリ</t>
    </rPh>
    <phoneticPr fontId="4"/>
  </si>
  <si>
    <t>ようにする</t>
    <phoneticPr fontId="4"/>
  </si>
  <si>
    <t>(</t>
    <phoneticPr fontId="4"/>
  </si>
  <si>
    <t>)</t>
  </si>
  <si>
    <t>（扉の開閉を含む）</t>
    <phoneticPr fontId="4"/>
  </si>
  <si>
    <t>転倒等の防止、安全の確保</t>
    <phoneticPr fontId="4"/>
  </si>
  <si>
    <t>便器からの立ち座り（移乗を含む）</t>
    <rPh sb="0" eb="2">
      <t>ベンキ</t>
    </rPh>
    <rPh sb="5" eb="6">
      <t>タ</t>
    </rPh>
    <rPh sb="7" eb="8">
      <t>スワ</t>
    </rPh>
    <phoneticPr fontId="4"/>
  </si>
  <si>
    <t>動作の容易性の確保</t>
    <phoneticPr fontId="4"/>
  </si>
  <si>
    <t>衣服の着脱</t>
    <rPh sb="0" eb="2">
      <t>イフク</t>
    </rPh>
    <rPh sb="3" eb="5">
      <t>チャクダツ</t>
    </rPh>
    <phoneticPr fontId="4"/>
  </si>
  <si>
    <t>利用者の精神的負担や</t>
    <phoneticPr fontId="4"/>
  </si>
  <si>
    <t>排泄時の姿勢保持</t>
    <rPh sb="0" eb="2">
      <t>ハイセツ</t>
    </rPh>
    <rPh sb="2" eb="3">
      <t>ジ</t>
    </rPh>
    <rPh sb="4" eb="6">
      <t>シセイ</t>
    </rPh>
    <rPh sb="6" eb="8">
      <t>ホジ</t>
    </rPh>
    <phoneticPr fontId="4"/>
  </si>
  <si>
    <t>不安の軽減</t>
    <phoneticPr fontId="4"/>
  </si>
  <si>
    <t>後始末</t>
    <rPh sb="0" eb="3">
      <t>アトシマツ</t>
    </rPh>
    <phoneticPr fontId="4"/>
  </si>
  <si>
    <t>介護者の負担の軽減</t>
    <phoneticPr fontId="4"/>
  </si>
  <si>
    <t>その他（　　　　　　　　　　　）</t>
    <rPh sb="2" eb="3">
      <t>タ</t>
    </rPh>
    <phoneticPr fontId="4"/>
  </si>
  <si>
    <t>その他（　　　　　　　　　　　　　）</t>
    <phoneticPr fontId="4"/>
  </si>
  <si>
    <t>入浴</t>
    <rPh sb="0" eb="2">
      <t>ニュウヨク</t>
    </rPh>
    <phoneticPr fontId="4"/>
  </si>
  <si>
    <t>浴室までの移動</t>
    <rPh sb="0" eb="2">
      <t>ヨクシツ</t>
    </rPh>
    <rPh sb="5" eb="7">
      <t>イドウ</t>
    </rPh>
    <phoneticPr fontId="4"/>
  </si>
  <si>
    <t>できなかったことをできる</t>
  </si>
  <si>
    <t>ようにする</t>
  </si>
  <si>
    <t>浴室出入口の出入</t>
    <rPh sb="0" eb="2">
      <t>ヨクシツ</t>
    </rPh>
    <rPh sb="2" eb="4">
      <t>デイリ</t>
    </rPh>
    <rPh sb="4" eb="5">
      <t>グチ</t>
    </rPh>
    <rPh sb="6" eb="8">
      <t>デイリ</t>
    </rPh>
    <phoneticPr fontId="4"/>
  </si>
  <si>
    <t>転倒等の防止、安全の確保</t>
  </si>
  <si>
    <t>動作の容易性の確保</t>
  </si>
  <si>
    <t>浴室内での移動（立ち座りを含む）</t>
    <rPh sb="0" eb="1">
      <t>ヨク</t>
    </rPh>
    <rPh sb="1" eb="3">
      <t>シツナイ</t>
    </rPh>
    <rPh sb="5" eb="7">
      <t>イドウ</t>
    </rPh>
    <phoneticPr fontId="4"/>
  </si>
  <si>
    <t>利用者の精神的負担や</t>
  </si>
  <si>
    <t>洗い場での姿勢保持</t>
    <rPh sb="0" eb="1">
      <t>アラ</t>
    </rPh>
    <rPh sb="2" eb="3">
      <t>バ</t>
    </rPh>
    <rPh sb="5" eb="7">
      <t>シセイ</t>
    </rPh>
    <rPh sb="7" eb="9">
      <t>ホジ</t>
    </rPh>
    <phoneticPr fontId="4"/>
  </si>
  <si>
    <t>不安の軽減</t>
  </si>
  <si>
    <t>（洗体・洗髪を含む）</t>
    <phoneticPr fontId="4"/>
  </si>
  <si>
    <t>介護者の負担の軽減</t>
  </si>
  <si>
    <t>浴槽の出入（立ち座りを含む）</t>
    <rPh sb="0" eb="2">
      <t>ヨクソウ</t>
    </rPh>
    <rPh sb="3" eb="5">
      <t>デイリ</t>
    </rPh>
    <rPh sb="6" eb="7">
      <t>タ</t>
    </rPh>
    <rPh sb="8" eb="9">
      <t>スワ</t>
    </rPh>
    <rPh sb="11" eb="12">
      <t>フク</t>
    </rPh>
    <phoneticPr fontId="4"/>
  </si>
  <si>
    <t>浴槽内での姿勢保持</t>
    <rPh sb="0" eb="2">
      <t>ヨクソウ</t>
    </rPh>
    <rPh sb="2" eb="3">
      <t>ナイ</t>
    </rPh>
    <rPh sb="5" eb="7">
      <t>シセイ</t>
    </rPh>
    <rPh sb="7" eb="9">
      <t>ホジ</t>
    </rPh>
    <phoneticPr fontId="4"/>
  </si>
  <si>
    <t>外出</t>
    <rPh sb="0" eb="2">
      <t>ガイシュツ</t>
    </rPh>
    <phoneticPr fontId="4"/>
  </si>
  <si>
    <t>出入口までの屋内移動</t>
    <rPh sb="0" eb="2">
      <t>デイリ</t>
    </rPh>
    <rPh sb="2" eb="3">
      <t>グチ</t>
    </rPh>
    <rPh sb="6" eb="8">
      <t>オクナイ</t>
    </rPh>
    <rPh sb="8" eb="10">
      <t>イドウ</t>
    </rPh>
    <phoneticPr fontId="4"/>
  </si>
  <si>
    <t>引き戸等への扉の取替え</t>
    <rPh sb="0" eb="1">
      <t>ヒ</t>
    </rPh>
    <rPh sb="2" eb="3">
      <t>ド</t>
    </rPh>
    <rPh sb="3" eb="4">
      <t>トウ</t>
    </rPh>
    <rPh sb="6" eb="7">
      <t>トビラ</t>
    </rPh>
    <rPh sb="8" eb="10">
      <t>トリカ</t>
    </rPh>
    <phoneticPr fontId="4"/>
  </si>
  <si>
    <t>上がりかまちの昇降</t>
    <rPh sb="0" eb="1">
      <t>ア</t>
    </rPh>
    <rPh sb="7" eb="9">
      <t>ショウコウ</t>
    </rPh>
    <phoneticPr fontId="4"/>
  </si>
  <si>
    <t>車いす等、装具の着脱</t>
    <rPh sb="0" eb="1">
      <t>クルマ</t>
    </rPh>
    <rPh sb="3" eb="4">
      <t>トウ</t>
    </rPh>
    <rPh sb="5" eb="7">
      <t>ソウグ</t>
    </rPh>
    <rPh sb="8" eb="10">
      <t>チャクダツ</t>
    </rPh>
    <phoneticPr fontId="4"/>
  </si>
  <si>
    <t>履物の着脱</t>
    <rPh sb="0" eb="2">
      <t>ハキモノ</t>
    </rPh>
    <rPh sb="3" eb="5">
      <t>チャクダツ</t>
    </rPh>
    <phoneticPr fontId="4"/>
  </si>
  <si>
    <t>出入口の出入</t>
    <rPh sb="0" eb="2">
      <t>デイリ</t>
    </rPh>
    <rPh sb="2" eb="3">
      <t>グチ</t>
    </rPh>
    <rPh sb="4" eb="6">
      <t>デイリ</t>
    </rPh>
    <phoneticPr fontId="4"/>
  </si>
  <si>
    <t>便器の取替え</t>
    <rPh sb="0" eb="2">
      <t>ベンキ</t>
    </rPh>
    <rPh sb="3" eb="5">
      <t>トリカ</t>
    </rPh>
    <phoneticPr fontId="4"/>
  </si>
  <si>
    <t>出入口から敷地外までの</t>
    <rPh sb="0" eb="2">
      <t>デイリ</t>
    </rPh>
    <rPh sb="2" eb="3">
      <t>グチ</t>
    </rPh>
    <rPh sb="5" eb="7">
      <t>シキチ</t>
    </rPh>
    <rPh sb="7" eb="8">
      <t>ガイ</t>
    </rPh>
    <phoneticPr fontId="4"/>
  </si>
  <si>
    <t>屋外移動</t>
  </si>
  <si>
    <t>その他の活動</t>
    <rPh sb="4" eb="6">
      <t>カツドウ</t>
    </rPh>
    <phoneticPr fontId="4"/>
  </si>
  <si>
    <t>滑り防止等のための床材の変更</t>
    <rPh sb="0" eb="1">
      <t>スベ</t>
    </rPh>
    <rPh sb="2" eb="4">
      <t>ボウシ</t>
    </rPh>
    <rPh sb="4" eb="5">
      <t>トウ</t>
    </rPh>
    <rPh sb="9" eb="10">
      <t>ユカ</t>
    </rPh>
    <rPh sb="10" eb="11">
      <t>ザイ</t>
    </rPh>
    <rPh sb="12" eb="14">
      <t>ヘンコウ</t>
    </rPh>
    <phoneticPr fontId="4"/>
  </si>
  <si>
    <t>その他</t>
    <rPh sb="2" eb="3">
      <t>タ</t>
    </rPh>
    <phoneticPr fontId="4"/>
  </si>
  <si>
    <t>その他（　　　　　　　　　　　　　）</t>
    <rPh sb="2" eb="3">
      <t>タ</t>
    </rPh>
    <phoneticPr fontId="4"/>
  </si>
  <si>
    <t>保険者番号</t>
    <rPh sb="0" eb="3">
      <t>ホケンシャ</t>
    </rPh>
    <rPh sb="3" eb="5">
      <t>バンゴウ</t>
    </rPh>
    <phoneticPr fontId="4"/>
  </si>
  <si>
    <t>生 年 月 日</t>
    <rPh sb="0" eb="1">
      <t>ショウ</t>
    </rPh>
    <rPh sb="2" eb="3">
      <t>ネン</t>
    </rPh>
    <rPh sb="4" eb="5">
      <t>ツキ</t>
    </rPh>
    <rPh sb="6" eb="7">
      <t>ヒ</t>
    </rPh>
    <phoneticPr fontId="4"/>
  </si>
  <si>
    <t>住　　 　 所</t>
    <rPh sb="0" eb="1">
      <t>ジュウ</t>
    </rPh>
    <rPh sb="6" eb="7">
      <t>ショ</t>
    </rPh>
    <phoneticPr fontId="4"/>
  </si>
  <si>
    <t>〒</t>
  </si>
  <si>
    <t>年</t>
    <rPh sb="0" eb="1">
      <t>ネン</t>
    </rPh>
    <phoneticPr fontId="4"/>
  </si>
  <si>
    <t xml:space="preserve">   会津若松市長</t>
    <rPh sb="3" eb="5">
      <t>アイヅ</t>
    </rPh>
    <rPh sb="5" eb="7">
      <t>ワカマツ</t>
    </rPh>
    <rPh sb="7" eb="9">
      <t>シチョウ</t>
    </rPh>
    <phoneticPr fontId="4"/>
  </si>
  <si>
    <t>申　請　者</t>
    <rPh sb="0" eb="3">
      <t>シンセイ</t>
    </rPh>
    <rPh sb="4" eb="5">
      <t>シャ</t>
    </rPh>
    <phoneticPr fontId="4"/>
  </si>
  <si>
    <t>住  所</t>
    <rPh sb="0" eb="4">
      <t>ジュウショ</t>
    </rPh>
    <phoneticPr fontId="4"/>
  </si>
  <si>
    <t xml:space="preserve">                                                      電話番号　　　　　（　　　　）</t>
    <rPh sb="54" eb="56">
      <t>デンワ</t>
    </rPh>
    <rPh sb="56" eb="58">
      <t>バンゴウ</t>
    </rPh>
    <phoneticPr fontId="4"/>
  </si>
  <si>
    <t>氏  名</t>
    <rPh sb="0" eb="4">
      <t>シメイ</t>
    </rPh>
    <phoneticPr fontId="4"/>
  </si>
  <si>
    <t>口 座 振 込
 依 頼 欄</t>
    <rPh sb="0" eb="3">
      <t>コウザ</t>
    </rPh>
    <rPh sb="4" eb="7">
      <t>フリコミ</t>
    </rPh>
    <rPh sb="9" eb="12">
      <t>イライ</t>
    </rPh>
    <rPh sb="13" eb="14">
      <t>ラン</t>
    </rPh>
    <phoneticPr fontId="4"/>
  </si>
  <si>
    <t>種　　　目</t>
    <rPh sb="0" eb="5">
      <t>シュモク</t>
    </rPh>
    <phoneticPr fontId="4"/>
  </si>
  <si>
    <t>口　座　番　号</t>
    <rPh sb="0" eb="3">
      <t>コウザ</t>
    </rPh>
    <rPh sb="4" eb="7">
      <t>バンゴウ</t>
    </rPh>
    <phoneticPr fontId="4"/>
  </si>
  <si>
    <t>フリガナ</t>
    <phoneticPr fontId="4"/>
  </si>
  <si>
    <t>口座名義人</t>
    <rPh sb="0" eb="2">
      <t>コウザ</t>
    </rPh>
    <rPh sb="2" eb="4">
      <t>メイギ</t>
    </rPh>
    <rPh sb="4" eb="5">
      <t>ニン</t>
    </rPh>
    <phoneticPr fontId="4"/>
  </si>
  <si>
    <t>第20号様式(第15条関係)</t>
    <rPh sb="0" eb="1">
      <t>ダイ</t>
    </rPh>
    <rPh sb="3" eb="4">
      <t>ゴウ</t>
    </rPh>
    <rPh sb="4" eb="6">
      <t>ヨウシキ</t>
    </rPh>
    <rPh sb="7" eb="8">
      <t>ダイ</t>
    </rPh>
    <rPh sb="10" eb="11">
      <t>ジョウ</t>
    </rPh>
    <rPh sb="11" eb="13">
      <t>カンケイ</t>
    </rPh>
    <phoneticPr fontId="4"/>
  </si>
  <si>
    <t>介護保険居宅介護（介護予防）住宅改修費支給申請書</t>
    <rPh sb="4" eb="6">
      <t>キョタク</t>
    </rPh>
    <rPh sb="6" eb="8">
      <t>カイゴ</t>
    </rPh>
    <phoneticPr fontId="4"/>
  </si>
  <si>
    <t>性  別</t>
    <rPh sb="0" eb="4">
      <t>セイベツ</t>
    </rPh>
    <phoneticPr fontId="4"/>
  </si>
  <si>
    <t>住宅の所有者</t>
    <rPh sb="0" eb="2">
      <t>ジュウタク</t>
    </rPh>
    <rPh sb="3" eb="5">
      <t>ショユウ</t>
    </rPh>
    <rPh sb="5" eb="6">
      <t>シャ</t>
    </rPh>
    <phoneticPr fontId="4"/>
  </si>
  <si>
    <t>改修の内容・</t>
    <rPh sb="0" eb="2">
      <t>カイシュウ</t>
    </rPh>
    <rPh sb="3" eb="5">
      <t>ナイヨウ</t>
    </rPh>
    <phoneticPr fontId="4"/>
  </si>
  <si>
    <t>業者名</t>
    <rPh sb="0" eb="2">
      <t>ギョウシャ</t>
    </rPh>
    <rPh sb="2" eb="3">
      <t>メイ</t>
    </rPh>
    <phoneticPr fontId="4"/>
  </si>
  <si>
    <t>箇所及び規模</t>
    <rPh sb="0" eb="2">
      <t>カショ</t>
    </rPh>
    <rPh sb="2" eb="3">
      <t>オヨ</t>
    </rPh>
    <rPh sb="4" eb="6">
      <t>キボ</t>
    </rPh>
    <phoneticPr fontId="4"/>
  </si>
  <si>
    <t>着工日</t>
    <rPh sb="0" eb="2">
      <t>チャッコウ</t>
    </rPh>
    <rPh sb="2" eb="3">
      <t>ヒ</t>
    </rPh>
    <phoneticPr fontId="4"/>
  </si>
  <si>
    <t>改　修　費　用</t>
    <rPh sb="0" eb="3">
      <t>カイシュウ</t>
    </rPh>
    <rPh sb="4" eb="7">
      <t>ヒヨウ</t>
    </rPh>
    <phoneticPr fontId="4"/>
  </si>
  <si>
    <t>　　　上記のとおり関係書類を添えて居宅介護（介護予防）住宅改修費の支給を申請します。</t>
    <rPh sb="3" eb="5">
      <t>ジョウキ</t>
    </rPh>
    <rPh sb="9" eb="11">
      <t>カンケイ</t>
    </rPh>
    <rPh sb="11" eb="13">
      <t>ショルイ</t>
    </rPh>
    <rPh sb="14" eb="15">
      <t>ソ</t>
    </rPh>
    <rPh sb="17" eb="19">
      <t>キョタク</t>
    </rPh>
    <rPh sb="19" eb="21">
      <t>カイゴ</t>
    </rPh>
    <rPh sb="22" eb="24">
      <t>カイゴ</t>
    </rPh>
    <rPh sb="24" eb="26">
      <t>ヨボウ</t>
    </rPh>
    <rPh sb="27" eb="29">
      <t>ジュウタク</t>
    </rPh>
    <rPh sb="29" eb="31">
      <t>カイシュウ</t>
    </rPh>
    <rPh sb="31" eb="32">
      <t>ヒ</t>
    </rPh>
    <rPh sb="33" eb="35">
      <t>シキュウ</t>
    </rPh>
    <rPh sb="36" eb="38">
      <t>シンセイ</t>
    </rPh>
    <phoneticPr fontId="4"/>
  </si>
  <si>
    <t>注 意 ・ 住宅改修を行う前に、介護支援専門員等が作成した住宅改修が必要な理由書、見積書、改修前の</t>
    <rPh sb="0" eb="3">
      <t>チュウイ</t>
    </rPh>
    <rPh sb="6" eb="10">
      <t>ジ</t>
    </rPh>
    <rPh sb="11" eb="12">
      <t>オコナ</t>
    </rPh>
    <rPh sb="13" eb="14">
      <t>マエ</t>
    </rPh>
    <rPh sb="16" eb="18">
      <t>カイゴ</t>
    </rPh>
    <rPh sb="18" eb="20">
      <t>シエン</t>
    </rPh>
    <rPh sb="20" eb="23">
      <t>センモンイン</t>
    </rPh>
    <rPh sb="23" eb="24">
      <t>トウ</t>
    </rPh>
    <rPh sb="25" eb="27">
      <t>サクセイ</t>
    </rPh>
    <rPh sb="29" eb="31">
      <t>ジュウタク</t>
    </rPh>
    <rPh sb="31" eb="33">
      <t>カイシュウ</t>
    </rPh>
    <rPh sb="34" eb="36">
      <t>ヒツヨウ</t>
    </rPh>
    <rPh sb="37" eb="40">
      <t>リユウショ</t>
    </rPh>
    <rPh sb="41" eb="44">
      <t>ミツモリショ</t>
    </rPh>
    <rPh sb="45" eb="47">
      <t>カイシュウ</t>
    </rPh>
    <rPh sb="47" eb="48">
      <t>マエ</t>
    </rPh>
    <phoneticPr fontId="4"/>
  </si>
  <si>
    <t>　　　　　日付入り写真、図面、住宅改修承諾書(住宅の所有者が当該被保険者でない場合)等の書類を提出</t>
    <rPh sb="5" eb="8">
      <t>ヒヅケイ</t>
    </rPh>
    <rPh sb="9" eb="11">
      <t>シャシン</t>
    </rPh>
    <rPh sb="12" eb="14">
      <t>ズメン</t>
    </rPh>
    <rPh sb="15" eb="17">
      <t>ジュウタク</t>
    </rPh>
    <rPh sb="17" eb="19">
      <t>カイシュウ</t>
    </rPh>
    <rPh sb="19" eb="22">
      <t>ショウダクショ</t>
    </rPh>
    <rPh sb="23" eb="25">
      <t>ジュウタク</t>
    </rPh>
    <rPh sb="26" eb="29">
      <t>ショユウシャ</t>
    </rPh>
    <rPh sb="44" eb="46">
      <t>ショルイ</t>
    </rPh>
    <rPh sb="47" eb="49">
      <t>テイシュツ</t>
    </rPh>
    <phoneticPr fontId="4"/>
  </si>
  <si>
    <t>　　　　　し、市の事前審査を受けてください。</t>
    <rPh sb="7" eb="8">
      <t>シ</t>
    </rPh>
    <rPh sb="9" eb="13">
      <t>ジゼ</t>
    </rPh>
    <rPh sb="14" eb="15">
      <t>ウ</t>
    </rPh>
    <phoneticPr fontId="4"/>
  </si>
  <si>
    <t xml:space="preserve"> 　　　 ・ 改修後、この申請書に、領収証及び改修後の日付入り写真等の書類を添付してください。</t>
    <rPh sb="7" eb="10">
      <t>カイシュウゴ</t>
    </rPh>
    <rPh sb="13" eb="15">
      <t>シンセイ</t>
    </rPh>
    <rPh sb="15" eb="16">
      <t>ショ</t>
    </rPh>
    <rPh sb="18" eb="21">
      <t>リョウシュウショウ</t>
    </rPh>
    <rPh sb="21" eb="22">
      <t>オヨ</t>
    </rPh>
    <rPh sb="23" eb="25">
      <t>カイシュウ</t>
    </rPh>
    <rPh sb="27" eb="30">
      <t>ヒヅケイ</t>
    </rPh>
    <rPh sb="33" eb="34">
      <t>トウ</t>
    </rPh>
    <phoneticPr fontId="4"/>
  </si>
  <si>
    <t xml:space="preserve"> 　　　 ・ 入院・入所中の場合は退院・退所後に支給申請ください。</t>
    <rPh sb="7" eb="9">
      <t>ニュウイン</t>
    </rPh>
    <rPh sb="10" eb="13">
      <t>ニュウショチュウ</t>
    </rPh>
    <rPh sb="14" eb="16">
      <t>バアイ</t>
    </rPh>
    <rPh sb="17" eb="19">
      <t>タイイン</t>
    </rPh>
    <rPh sb="20" eb="22">
      <t>タイショ</t>
    </rPh>
    <rPh sb="22" eb="23">
      <t>ゴ</t>
    </rPh>
    <rPh sb="24" eb="26">
      <t>シキュウ</t>
    </rPh>
    <rPh sb="26" eb="28">
      <t>シンセイ</t>
    </rPh>
    <phoneticPr fontId="4"/>
  </si>
  <si>
    <t>上記の住宅改修に係る給付金を下記の口座に振り込んでください。</t>
    <rPh sb="0" eb="2">
      <t>ジョウキ</t>
    </rPh>
    <rPh sb="3" eb="5">
      <t>ジュウタク</t>
    </rPh>
    <rPh sb="5" eb="7">
      <t>カイシュウ</t>
    </rPh>
    <rPh sb="8" eb="9">
      <t>カカ</t>
    </rPh>
    <rPh sb="10" eb="13">
      <t>キュウフキン</t>
    </rPh>
    <rPh sb="14" eb="16">
      <t>カキ</t>
    </rPh>
    <rPh sb="17" eb="19">
      <t>コウザ</t>
    </rPh>
    <rPh sb="20" eb="23">
      <t>フリコ</t>
    </rPh>
    <phoneticPr fontId="4"/>
  </si>
  <si>
    <t>フリガナ</t>
    <phoneticPr fontId="4"/>
  </si>
  <si>
    <t>月</t>
    <rPh sb="0" eb="1">
      <t>ガツ</t>
    </rPh>
    <phoneticPr fontId="4"/>
  </si>
  <si>
    <t>日</t>
    <rPh sb="0" eb="1">
      <t>ニチ</t>
    </rPh>
    <phoneticPr fontId="4"/>
  </si>
  <si>
    <t>住宅改修写真貼付台紙</t>
    <rPh sb="0" eb="2">
      <t>ジュウタク</t>
    </rPh>
    <rPh sb="2" eb="4">
      <t>カイシュウ</t>
    </rPh>
    <rPh sb="4" eb="6">
      <t>シャシン</t>
    </rPh>
    <rPh sb="6" eb="8">
      <t>ハリツ</t>
    </rPh>
    <rPh sb="8" eb="10">
      <t>ダイシ</t>
    </rPh>
    <phoneticPr fontId="4"/>
  </si>
  <si>
    <t>改修項目</t>
    <rPh sb="0" eb="2">
      <t>カイシュウ</t>
    </rPh>
    <rPh sb="2" eb="4">
      <t>コウモク</t>
    </rPh>
    <phoneticPr fontId="4"/>
  </si>
  <si>
    <t>□玄関・屋外　　　□廊下  (</t>
    <rPh sb="1" eb="3">
      <t>ゲンカン</t>
    </rPh>
    <rPh sb="4" eb="6">
      <t>オクガイ</t>
    </rPh>
    <rPh sb="10" eb="12">
      <t>ロウカ</t>
    </rPh>
    <phoneticPr fontId="4"/>
  </si>
  <si>
    <t>　）</t>
    <phoneticPr fontId="4"/>
  </si>
  <si>
    <t>□階段　　　□浴室　　　□洗面脱衣室　　　□便所　　　□台所　　　□居間</t>
    <phoneticPr fontId="4"/>
  </si>
  <si>
    <t>□寝室　　　□その他  （　　　　　　    　     　　　　　　　　　　　　          　　</t>
    <rPh sb="1" eb="3">
      <t>シンシツ</t>
    </rPh>
    <rPh sb="9" eb="10">
      <t>タ</t>
    </rPh>
    <phoneticPr fontId="4"/>
  </si>
  <si>
    <t xml:space="preserve">   )</t>
    <phoneticPr fontId="4"/>
  </si>
  <si>
    <t>改修箇所</t>
    <rPh sb="0" eb="2">
      <t>カイシュウ</t>
    </rPh>
    <rPh sb="2" eb="4">
      <t>カショ</t>
    </rPh>
    <phoneticPr fontId="4"/>
  </si>
  <si>
    <t>□（１）手すりの取付け　　□（２）段差解消　　□（３）床材変更　　□（４）扉変更</t>
    <rPh sb="4" eb="5">
      <t>テ</t>
    </rPh>
    <rPh sb="8" eb="10">
      <t>トリツ</t>
    </rPh>
    <rPh sb="17" eb="19">
      <t>ダンサ</t>
    </rPh>
    <rPh sb="19" eb="21">
      <t>カイショウ</t>
    </rPh>
    <rPh sb="27" eb="28">
      <t>ユカ</t>
    </rPh>
    <rPh sb="28" eb="29">
      <t>ザイ</t>
    </rPh>
    <rPh sb="29" eb="31">
      <t>ヘンコウ</t>
    </rPh>
    <rPh sb="37" eb="38">
      <t>トビラ</t>
    </rPh>
    <rPh sb="38" eb="40">
      <t>ヘンコウ</t>
    </rPh>
    <phoneticPr fontId="4"/>
  </si>
  <si>
    <t>□（５）便器取替　　□（６）その他（１）～（５）の付帯工事（　　　　　　　　　　　　　　　）</t>
    <rPh sb="4" eb="6">
      <t>ベンキ</t>
    </rPh>
    <rPh sb="6" eb="8">
      <t>トリカ</t>
    </rPh>
    <rPh sb="14" eb="17">
      <t>ソノタ</t>
    </rPh>
    <rPh sb="25" eb="27">
      <t>フタイ</t>
    </rPh>
    <rPh sb="27" eb="29">
      <t>コウジ</t>
    </rPh>
    <phoneticPr fontId="4"/>
  </si>
  <si>
    <t>※必ず写真の中に日付を入れてください。施工部位がすべてわかるよう明瞭に撮影ください。</t>
    <rPh sb="1" eb="2">
      <t>カナラ</t>
    </rPh>
    <rPh sb="3" eb="5">
      <t>シャシン</t>
    </rPh>
    <rPh sb="6" eb="7">
      <t>ナカ</t>
    </rPh>
    <rPh sb="8" eb="10">
      <t>ヒヅケ</t>
    </rPh>
    <rPh sb="11" eb="12">
      <t>イ</t>
    </rPh>
    <rPh sb="19" eb="23">
      <t>セコウブイ</t>
    </rPh>
    <rPh sb="32" eb="34">
      <t>メイリョウ</t>
    </rPh>
    <rPh sb="35" eb="37">
      <t>サツエイ</t>
    </rPh>
    <phoneticPr fontId="4"/>
  </si>
  <si>
    <t>※改修後の写真は改修前と同じ角度から写してください。</t>
    <rPh sb="1" eb="3">
      <t>カイシュウ</t>
    </rPh>
    <rPh sb="3" eb="4">
      <t>ゴ</t>
    </rPh>
    <rPh sb="5" eb="7">
      <t>シャシン</t>
    </rPh>
    <rPh sb="8" eb="10">
      <t>カイシュウ</t>
    </rPh>
    <rPh sb="10" eb="11">
      <t>マエ</t>
    </rPh>
    <rPh sb="12" eb="13">
      <t>オナ</t>
    </rPh>
    <rPh sb="14" eb="16">
      <t>カクド</t>
    </rPh>
    <rPh sb="18" eb="19">
      <t>ウツ</t>
    </rPh>
    <phoneticPr fontId="4"/>
  </si>
  <si>
    <t>住宅改修の承諾書</t>
    <rPh sb="0" eb="2">
      <t>ジュウタク</t>
    </rPh>
    <rPh sb="2" eb="4">
      <t>カイシュウ</t>
    </rPh>
    <rPh sb="5" eb="7">
      <t>ショウダク</t>
    </rPh>
    <rPh sb="7" eb="8">
      <t>ショ</t>
    </rPh>
    <phoneticPr fontId="4"/>
  </si>
  <si>
    <t>（住宅所有者）</t>
    <rPh sb="1" eb="3">
      <t>ジュウタク</t>
    </rPh>
    <rPh sb="3" eb="5">
      <t>ショユウ</t>
    </rPh>
    <rPh sb="5" eb="6">
      <t>シャ</t>
    </rPh>
    <phoneticPr fontId="4"/>
  </si>
  <si>
    <t>住　　所</t>
    <rPh sb="0" eb="4">
      <t>ジュウショ</t>
    </rPh>
    <phoneticPr fontId="4"/>
  </si>
  <si>
    <t>氏　　名</t>
    <rPh sb="0" eb="4">
      <t>シメイ</t>
    </rPh>
    <phoneticPr fontId="4"/>
  </si>
  <si>
    <t xml:space="preserve">                                          印</t>
    <rPh sb="42" eb="43">
      <t>イン</t>
    </rPh>
    <phoneticPr fontId="4"/>
  </si>
  <si>
    <t>被保険者との関係</t>
    <rPh sb="6" eb="8">
      <t>カンケイ</t>
    </rPh>
    <phoneticPr fontId="4"/>
  </si>
  <si>
    <t>が</t>
    <phoneticPr fontId="4"/>
  </si>
  <si>
    <t xml:space="preserve">   別紙「介護保険住宅改修費支給申請書」の住宅改修を行うことを承諾いたします。</t>
    <rPh sb="3" eb="5">
      <t>ベッシ</t>
    </rPh>
    <rPh sb="6" eb="8">
      <t>カイゴ</t>
    </rPh>
    <rPh sb="8" eb="10">
      <t>ホケン</t>
    </rPh>
    <rPh sb="10" eb="12">
      <t>ジュウタク</t>
    </rPh>
    <rPh sb="12" eb="14">
      <t>カイシュウ</t>
    </rPh>
    <rPh sb="14" eb="15">
      <t>ヒ</t>
    </rPh>
    <rPh sb="15" eb="17">
      <t>シキュウ</t>
    </rPh>
    <rPh sb="17" eb="19">
      <t>シンセイ</t>
    </rPh>
    <rPh sb="19" eb="20">
      <t>ショ</t>
    </rPh>
    <rPh sb="22" eb="24">
      <t>ジュウタク</t>
    </rPh>
    <rPh sb="24" eb="26">
      <t>カイシュウ</t>
    </rPh>
    <rPh sb="27" eb="28">
      <t>オコナ</t>
    </rPh>
    <rPh sb="32" eb="34">
      <t>ショウダク</t>
    </rPh>
    <phoneticPr fontId="4"/>
  </si>
  <si>
    <t>記</t>
    <rPh sb="0" eb="1">
      <t>キ</t>
    </rPh>
    <phoneticPr fontId="4"/>
  </si>
  <si>
    <t>　住宅の所在地</t>
    <rPh sb="1" eb="3">
      <t>ジュウタク</t>
    </rPh>
    <rPh sb="4" eb="7">
      <t>ショザイチ</t>
    </rPh>
    <phoneticPr fontId="4"/>
  </si>
  <si>
    <t>※　現在、入院・入所中の場合は、原則として退院・退所後に償還払いにて申請下さい。</t>
    <rPh sb="16" eb="18">
      <t>ゲンソク</t>
    </rPh>
    <phoneticPr fontId="4"/>
  </si>
  <si>
    <t>※　工事途中で入院等された場合は原則として、その日までに工事が完了した部分までが給付</t>
    <rPh sb="9" eb="10">
      <t>トウ</t>
    </rPh>
    <phoneticPr fontId="4"/>
  </si>
  <si>
    <t xml:space="preserve"> 対象になります。</t>
    <phoneticPr fontId="4"/>
  </si>
  <si>
    <t>登録（変更）届出書</t>
  </si>
  <si>
    <t>会津若松市長</t>
  </si>
  <si>
    <t>届出者</t>
  </si>
  <si>
    <t>所 在 地</t>
  </si>
  <si>
    <t>事業所名</t>
  </si>
  <si>
    <t>代表者名</t>
  </si>
  <si>
    <t>新規　・　更新</t>
  </si>
  <si>
    <t>所在地</t>
  </si>
  <si>
    <t>前</t>
  </si>
  <si>
    <t>ＴＥＬ</t>
  </si>
  <si>
    <t>ＦＡＸ</t>
  </si>
  <si>
    <t>後</t>
  </si>
  <si>
    <t>添付書類</t>
  </si>
  <si>
    <t>※　新規、更新の場合は「前」欄にのみ記入してください。変更の場合は「前」「後」欄に記入してください。</t>
  </si>
  <si>
    <t>※　届出内容の変更、事業所登録の休・廃止の場合はその都度届出が必要です。</t>
  </si>
  <si>
    <t>登録有効期間</t>
  </si>
  <si>
    <t>会津若松市介護保険居宅介護住宅改修費等受領委任取扱事業所</t>
  </si>
  <si>
    <t xml:space="preserve"> 　　  　　　年　　　月　　　日</t>
  </si>
  <si>
    <t>　介護保険居宅介護住宅改修費受領委任取扱事業所として登録(変更)をしたいので、次のとおり届け出ます。</t>
  </si>
  <si>
    <t>フリガナ</t>
  </si>
  <si>
    <t>建設業許可番号</t>
  </si>
  <si>
    <t>代表者</t>
  </si>
  <si>
    <t>職・氏名</t>
  </si>
  <si>
    <t>取 扱 工 事</t>
  </si>
  <si>
    <t>手すりの取付け</t>
  </si>
  <si>
    <t>引き戸等への扉の取替え</t>
  </si>
  <si>
    <t>内訳</t>
  </si>
  <si>
    <t>滑りの防止及び移動の円滑化等</t>
  </si>
  <si>
    <t>段差の解消</t>
  </si>
  <si>
    <t xml:space="preserve">  　　 のための床又は通路面の材料の変更</t>
  </si>
  <si>
    <t>洋式便器等への便器の取替え</t>
  </si>
  <si>
    <t>業務概要等（変更）届</t>
  </si>
  <si>
    <t>事業所の略地図（住宅地図の添付でも可）</t>
  </si>
  <si>
    <t>年 ３月 ３１日まで</t>
    <phoneticPr fontId="4"/>
  </si>
  <si>
    <t>業務概要等（変更）届出書</t>
  </si>
  <si>
    <t>　次のとおり業務概要等について届け出ます。</t>
  </si>
  <si>
    <t>新規  　　・　　  更新</t>
  </si>
  <si>
    <t>　～</t>
  </si>
  <si>
    <t>業務内容</t>
  </si>
  <si>
    <t>事業開始日</t>
  </si>
  <si>
    <t>年　　　　　　　月　　　　　　　日</t>
  </si>
  <si>
    <t>営業の形態</t>
  </si>
  <si>
    <t>事業提供区域</t>
  </si>
  <si>
    <t>工事保険</t>
  </si>
  <si>
    <t>　　　・</t>
  </si>
  <si>
    <t>建設業許可番号</t>
    <rPh sb="5" eb="7">
      <t>バンゴウ</t>
    </rPh>
    <phoneticPr fontId="4"/>
  </si>
  <si>
    <t>従業員数及び各種資格者</t>
  </si>
  <si>
    <t>　全従業員</t>
  </si>
  <si>
    <t>人</t>
  </si>
  <si>
    <t>　内１級建築士</t>
  </si>
  <si>
    <t>　２級建築士</t>
  </si>
  <si>
    <t>　福祉住環境コーディネーター検定試験２級以上</t>
  </si>
  <si>
    <t>　その他の有資格者（資格の名称と人数を記入してください。）</t>
  </si>
  <si>
    <t>得意とする
工事分野</t>
  </si>
  <si>
    <t>特色
（取り組む姿勢等）</t>
  </si>
  <si>
    <t>※　変更の場合は、変更部分及び事業所名を記載してください。</t>
  </si>
  <si>
    <t>第２号様式（第４条関係）</t>
    <rPh sb="0" eb="1">
      <t>ダイ</t>
    </rPh>
    <rPh sb="1" eb="3">
      <t>２ゴウ</t>
    </rPh>
    <rPh sb="3" eb="5">
      <t>ヨウシキ</t>
    </rPh>
    <rPh sb="6" eb="7">
      <t>ダイ</t>
    </rPh>
    <rPh sb="7" eb="9">
      <t>４ジョウ</t>
    </rPh>
    <rPh sb="9" eb="11">
      <t>カンケイ</t>
    </rPh>
    <phoneticPr fontId="4"/>
  </si>
  <si>
    <t>登録廃止（休止・再開）届出書</t>
  </si>
  <si>
    <t>　　</t>
    <phoneticPr fontId="4"/>
  </si>
  <si>
    <t>廃止（休止・再開）したので届け出ます。</t>
    <rPh sb="13" eb="14">
      <t>トド</t>
    </rPh>
    <rPh sb="15" eb="16">
      <t>デ</t>
    </rPh>
    <phoneticPr fontId="4"/>
  </si>
  <si>
    <t>事業所名称</t>
    <rPh sb="0" eb="3">
      <t>ジギョウショ</t>
    </rPh>
    <rPh sb="3" eb="5">
      <t>メイショウ</t>
    </rPh>
    <phoneticPr fontId="4"/>
  </si>
  <si>
    <t>代表者職名・氏名</t>
    <rPh sb="0" eb="3">
      <t>ダイヒョウシャ</t>
    </rPh>
    <rPh sb="3" eb="5">
      <t>ショクメイ</t>
    </rPh>
    <rPh sb="6" eb="8">
      <t>シメイ</t>
    </rPh>
    <phoneticPr fontId="4"/>
  </si>
  <si>
    <t>（休止の場合）</t>
    <rPh sb="1" eb="3">
      <t>キュウシ</t>
    </rPh>
    <rPh sb="4" eb="6">
      <t>バアイ</t>
    </rPh>
    <phoneticPr fontId="4"/>
  </si>
  <si>
    <t>休止期間（６か月以内）</t>
    <rPh sb="0" eb="2">
      <t>キュウシ</t>
    </rPh>
    <rPh sb="2" eb="4">
      <t>キカン</t>
    </rPh>
    <rPh sb="7" eb="8">
      <t>ゲツ</t>
    </rPh>
    <rPh sb="8" eb="10">
      <t>イナイ</t>
    </rPh>
    <phoneticPr fontId="4"/>
  </si>
  <si>
    <t>　　　　　年　　　　月　　　　日まで</t>
    <rPh sb="5" eb="6">
      <t>ネン</t>
    </rPh>
    <rPh sb="10" eb="11">
      <t>ガツ</t>
    </rPh>
    <rPh sb="15" eb="16">
      <t>ニチ</t>
    </rPh>
    <phoneticPr fontId="4"/>
  </si>
  <si>
    <t>休止の理由</t>
    <rPh sb="0" eb="2">
      <t>キュウシ</t>
    </rPh>
    <rPh sb="3" eb="5">
      <t>リユウ</t>
    </rPh>
    <phoneticPr fontId="4"/>
  </si>
  <si>
    <t>休止中の連絡先</t>
    <rPh sb="0" eb="2">
      <t>キュウシ</t>
    </rPh>
    <rPh sb="2" eb="3">
      <t>チュウ</t>
    </rPh>
    <rPh sb="4" eb="7">
      <t>レンラクサキ</t>
    </rPh>
    <phoneticPr fontId="4"/>
  </si>
  <si>
    <t>所在地・名称</t>
    <rPh sb="4" eb="6">
      <t>メイショウ</t>
    </rPh>
    <phoneticPr fontId="4"/>
  </si>
  <si>
    <t>電話番号</t>
    <phoneticPr fontId="4"/>
  </si>
  <si>
    <t>担当者氏名</t>
    <rPh sb="0" eb="3">
      <t>タントウシャ</t>
    </rPh>
    <rPh sb="3" eb="5">
      <t>シメイ</t>
    </rPh>
    <phoneticPr fontId="4"/>
  </si>
  <si>
    <t xml:space="preserve">  ※  休止中に変更があった場合や休止期間の更新の場合は改めて届け出てください。</t>
    <rPh sb="5" eb="8">
      <t>キュウシチュウ</t>
    </rPh>
    <rPh sb="9" eb="11">
      <t>ヘンコウ</t>
    </rPh>
    <rPh sb="15" eb="17">
      <t>バアイ</t>
    </rPh>
    <rPh sb="18" eb="20">
      <t>キュウシ</t>
    </rPh>
    <rPh sb="20" eb="22">
      <t>キカン</t>
    </rPh>
    <rPh sb="23" eb="25">
      <t>コウシン</t>
    </rPh>
    <rPh sb="26" eb="28">
      <t>バアイ</t>
    </rPh>
    <rPh sb="29" eb="30">
      <t>アラタ</t>
    </rPh>
    <rPh sb="32" eb="33">
      <t>トド</t>
    </rPh>
    <rPh sb="34" eb="35">
      <t>デ</t>
    </rPh>
    <phoneticPr fontId="4"/>
  </si>
  <si>
    <t>会津若松市介護保険居宅介護住宅改修費等受領委任取扱事業所</t>
    <rPh sb="0" eb="5">
      <t>アイヅワカマツシ</t>
    </rPh>
    <rPh sb="5" eb="7">
      <t>カイゴ</t>
    </rPh>
    <rPh sb="7" eb="9">
      <t>ホケン</t>
    </rPh>
    <rPh sb="9" eb="11">
      <t>キョタク</t>
    </rPh>
    <rPh sb="11" eb="13">
      <t>カイゴ</t>
    </rPh>
    <rPh sb="13" eb="15">
      <t>ジュウタク</t>
    </rPh>
    <rPh sb="15" eb="17">
      <t>カイシュウヒ</t>
    </rPh>
    <rPh sb="17" eb="18">
      <t>ヒ</t>
    </rPh>
    <rPh sb="18" eb="19">
      <t>トウ</t>
    </rPh>
    <rPh sb="19" eb="21">
      <t>ジュリョウ</t>
    </rPh>
    <rPh sb="21" eb="23">
      <t>イニン</t>
    </rPh>
    <rPh sb="23" eb="25">
      <t>トリアツカイ</t>
    </rPh>
    <rPh sb="25" eb="27">
      <t>ジギョウ</t>
    </rPh>
    <rPh sb="27" eb="28">
      <t>ショ</t>
    </rPh>
    <phoneticPr fontId="4"/>
  </si>
  <si>
    <t>負担割合（着工日現在）</t>
    <rPh sb="0" eb="2">
      <t>フタン</t>
    </rPh>
    <rPh sb="2" eb="4">
      <t>ワリアイ</t>
    </rPh>
    <rPh sb="5" eb="7">
      <t>チャッコウ</t>
    </rPh>
    <rPh sb="7" eb="8">
      <t>ビ</t>
    </rPh>
    <rPh sb="8" eb="10">
      <t>ゲンザイ</t>
    </rPh>
    <phoneticPr fontId="3"/>
  </si>
  <si>
    <t>申請月日   　  　　　　　　年　　　　月　　　　日</t>
    <rPh sb="0" eb="2">
      <t>シンセイ</t>
    </rPh>
    <rPh sb="2" eb="4">
      <t>ガッピ</t>
    </rPh>
    <rPh sb="16" eb="17">
      <t>ネン</t>
    </rPh>
    <rPh sb="21" eb="22">
      <t>ゲツ</t>
    </rPh>
    <rPh sb="26" eb="27">
      <t>ニチ</t>
    </rPh>
    <phoneticPr fontId="4"/>
  </si>
  <si>
    <t>工事費見積書、理由書、改修前写真、図面（施工前および施工後）、承諾書（住宅所有者が被保険者本人以外の場合</t>
    <rPh sb="0" eb="3">
      <t>コウジヒ</t>
    </rPh>
    <rPh sb="3" eb="6">
      <t>ミツモリショ</t>
    </rPh>
    <rPh sb="7" eb="10">
      <t>リユウショ</t>
    </rPh>
    <rPh sb="11" eb="13">
      <t>カイシュウ</t>
    </rPh>
    <rPh sb="13" eb="14">
      <t>マエ</t>
    </rPh>
    <rPh sb="14" eb="16">
      <t>シャシン</t>
    </rPh>
    <rPh sb="17" eb="19">
      <t>ズメン</t>
    </rPh>
    <rPh sb="20" eb="22">
      <t>セコウ</t>
    </rPh>
    <rPh sb="22" eb="23">
      <t>マエ</t>
    </rPh>
    <rPh sb="26" eb="28">
      <t>セコウ</t>
    </rPh>
    <rPh sb="28" eb="29">
      <t>ゴ</t>
    </rPh>
    <rPh sb="31" eb="34">
      <t>ショウダクショ</t>
    </rPh>
    <rPh sb="35" eb="37">
      <t>ジュウタク</t>
    </rPh>
    <rPh sb="37" eb="40">
      <t>ショユウシャ</t>
    </rPh>
    <rPh sb="41" eb="45">
      <t>ヒホケンシャ</t>
    </rPh>
    <rPh sb="45" eb="47">
      <t>ホンニン</t>
    </rPh>
    <rPh sb="47" eb="49">
      <t>イガイ</t>
    </rPh>
    <rPh sb="50" eb="52">
      <t>バアイ</t>
    </rPh>
    <phoneticPr fontId="4"/>
  </si>
  <si>
    <t>※ 給付券交付後、工事内容に変更が生じた場合は、給付券を添えて変更申請を行って下さい。</t>
    <rPh sb="2" eb="4">
      <t>キュウフ</t>
    </rPh>
    <rPh sb="4" eb="5">
      <t>ケン</t>
    </rPh>
    <rPh sb="5" eb="7">
      <t>コウフ</t>
    </rPh>
    <rPh sb="7" eb="8">
      <t>ゴ</t>
    </rPh>
    <rPh sb="9" eb="11">
      <t>コウジ</t>
    </rPh>
    <rPh sb="11" eb="13">
      <t>ナイヨウ</t>
    </rPh>
    <rPh sb="14" eb="16">
      <t>ヘンコウ</t>
    </rPh>
    <rPh sb="17" eb="18">
      <t>ショウ</t>
    </rPh>
    <rPh sb="20" eb="22">
      <t>バアイ</t>
    </rPh>
    <rPh sb="24" eb="26">
      <t>キュウフ</t>
    </rPh>
    <rPh sb="26" eb="27">
      <t>ケン</t>
    </rPh>
    <rPh sb="28" eb="29">
      <t>ソ</t>
    </rPh>
    <rPh sb="31" eb="33">
      <t>ヘンコウ</t>
    </rPh>
    <rPh sb="33" eb="35">
      <t>シンセイ</t>
    </rPh>
    <rPh sb="36" eb="37">
      <t>オコナ</t>
    </rPh>
    <rPh sb="39" eb="40">
      <t>クダ</t>
    </rPh>
    <phoneticPr fontId="4"/>
  </si>
  <si>
    <t>被　保　険　者</t>
    <rPh sb="0" eb="1">
      <t>ヒ</t>
    </rPh>
    <rPh sb="2" eb="3">
      <t>タモツ</t>
    </rPh>
    <rPh sb="4" eb="5">
      <t>ケン</t>
    </rPh>
    <rPh sb="6" eb="7">
      <t>モノ</t>
    </rPh>
    <phoneticPr fontId="4"/>
  </si>
  <si>
    <t>※　登録期間は２年間とし、年度途中で登録した事業者については、登録した年度の翌翌年度の３月３１日までとします。</t>
    <rPh sb="35" eb="37">
      <t>ネンド</t>
    </rPh>
    <rPh sb="41" eb="42">
      <t>ド</t>
    </rPh>
    <phoneticPr fontId="3"/>
  </si>
  <si>
    <t>市使用欄</t>
    <rPh sb="0" eb="1">
      <t>シ</t>
    </rPh>
    <rPh sb="1" eb="3">
      <t>シヨウ</t>
    </rPh>
    <rPh sb="3" eb="4">
      <t>ラン</t>
    </rPh>
    <phoneticPr fontId="3"/>
  </si>
  <si>
    <t>給付済額</t>
    <rPh sb="0" eb="2">
      <t>キュウフ</t>
    </rPh>
    <rPh sb="2" eb="3">
      <t>ズ</t>
    </rPh>
    <rPh sb="3" eb="4">
      <t>ガク</t>
    </rPh>
    <phoneticPr fontId="3"/>
  </si>
  <si>
    <t>収</t>
    <phoneticPr fontId="3"/>
  </si>
  <si>
    <t>２　号</t>
    <rPh sb="2" eb="3">
      <t>ゴウ</t>
    </rPh>
    <phoneticPr fontId="3"/>
  </si>
  <si>
    <t xml:space="preserve"> 年　  　  月　  　  日 </t>
    <rPh sb="1" eb="2">
      <t>ネン</t>
    </rPh>
    <rPh sb="8" eb="9">
      <t>ゲツ</t>
    </rPh>
    <rPh sb="15" eb="16">
      <t>ニチ</t>
    </rPh>
    <phoneticPr fontId="4"/>
  </si>
  <si>
    <t xml:space="preserve">   年　  　  月　  　  日 </t>
    <phoneticPr fontId="4"/>
  </si>
  <si>
    <t>改修前・改修後          　　　　年　　　　月　　　　日撮影　　　　　　Ｎｏ．</t>
    <rPh sb="0" eb="2">
      <t>カイシュウ</t>
    </rPh>
    <rPh sb="2" eb="3">
      <t>マエ</t>
    </rPh>
    <rPh sb="4" eb="6">
      <t>カイシュウ</t>
    </rPh>
    <rPh sb="6" eb="7">
      <t>ゴ</t>
    </rPh>
    <rPh sb="21" eb="22">
      <t>ネン</t>
    </rPh>
    <rPh sb="26" eb="27">
      <t>ツキ</t>
    </rPh>
    <rPh sb="31" eb="32">
      <t>ヒ</t>
    </rPh>
    <rPh sb="32" eb="34">
      <t>サツエイ</t>
    </rPh>
    <phoneticPr fontId="4"/>
  </si>
  <si>
    <t>年　　　   月　　　   日</t>
    <rPh sb="0" eb="1">
      <t>ネン</t>
    </rPh>
    <rPh sb="7" eb="8">
      <t>ガツ</t>
    </rPh>
    <rPh sb="14" eb="15">
      <t>ヒ</t>
    </rPh>
    <phoneticPr fontId="4"/>
  </si>
  <si>
    <t>年　　  　月　　  　日</t>
    <phoneticPr fontId="3"/>
  </si>
  <si>
    <t>年　　　　月　　　　日</t>
    <phoneticPr fontId="3"/>
  </si>
  <si>
    <t>　（　　　　年　　　　月　　　　日　時点　）</t>
    <phoneticPr fontId="3"/>
  </si>
  <si>
    <t>負担割合</t>
    <rPh sb="0" eb="2">
      <t>フタン</t>
    </rPh>
    <rPh sb="2" eb="4">
      <t>ワリアイ</t>
    </rPh>
    <phoneticPr fontId="4"/>
  </si>
  <si>
    <t>連番</t>
    <rPh sb="0" eb="2">
      <t>レンバン</t>
    </rPh>
    <phoneticPr fontId="3"/>
  </si>
  <si>
    <t>被保番号</t>
    <rPh sb="0" eb="1">
      <t>ヒ</t>
    </rPh>
    <rPh sb="1" eb="2">
      <t>ホ</t>
    </rPh>
    <rPh sb="2" eb="4">
      <t>バンゴウ</t>
    </rPh>
    <phoneticPr fontId="3"/>
  </si>
  <si>
    <t>氏名</t>
    <rPh sb="0" eb="2">
      <t>シメイ</t>
    </rPh>
    <phoneticPr fontId="3"/>
  </si>
  <si>
    <t>フリガナ</t>
    <phoneticPr fontId="3"/>
  </si>
  <si>
    <t>住所</t>
    <rPh sb="0" eb="2">
      <t>ジュウショ</t>
    </rPh>
    <phoneticPr fontId="3"/>
  </si>
  <si>
    <t>〒</t>
    <phoneticPr fontId="3"/>
  </si>
  <si>
    <t>生年月日</t>
    <rPh sb="0" eb="2">
      <t>セイネン</t>
    </rPh>
    <rPh sb="2" eb="4">
      <t>ガッピ</t>
    </rPh>
    <phoneticPr fontId="3"/>
  </si>
  <si>
    <t>性別</t>
    <rPh sb="0" eb="2">
      <t>セイベツ</t>
    </rPh>
    <phoneticPr fontId="3"/>
  </si>
  <si>
    <t>要介護度</t>
    <rPh sb="0" eb="1">
      <t>ヨウ</t>
    </rPh>
    <rPh sb="1" eb="3">
      <t>カイゴ</t>
    </rPh>
    <rPh sb="3" eb="4">
      <t>ド</t>
    </rPh>
    <phoneticPr fontId="3"/>
  </si>
  <si>
    <t>住宅所有者</t>
    <rPh sb="0" eb="2">
      <t>ジュウタク</t>
    </rPh>
    <rPh sb="2" eb="5">
      <t>ショユウシャ</t>
    </rPh>
    <phoneticPr fontId="3"/>
  </si>
  <si>
    <t>会社名</t>
    <rPh sb="0" eb="3">
      <t>カイシャメイ</t>
    </rPh>
    <phoneticPr fontId="3"/>
  </si>
  <si>
    <t>受領委任払登録事業所</t>
    <rPh sb="0" eb="2">
      <t>ジュリョウ</t>
    </rPh>
    <rPh sb="2" eb="4">
      <t>イニン</t>
    </rPh>
    <rPh sb="4" eb="5">
      <t>バラ</t>
    </rPh>
    <rPh sb="5" eb="7">
      <t>トウロク</t>
    </rPh>
    <rPh sb="7" eb="10">
      <t>ジギョウショ</t>
    </rPh>
    <phoneticPr fontId="3"/>
  </si>
  <si>
    <t>見積額</t>
    <rPh sb="0" eb="2">
      <t>ミツモリ</t>
    </rPh>
    <rPh sb="2" eb="3">
      <t>ガク</t>
    </rPh>
    <phoneticPr fontId="3"/>
  </si>
  <si>
    <t>工事内容</t>
    <rPh sb="0" eb="2">
      <t>コウジ</t>
    </rPh>
    <rPh sb="2" eb="4">
      <t>ナイヨウ</t>
    </rPh>
    <phoneticPr fontId="3"/>
  </si>
  <si>
    <t>手すり</t>
    <rPh sb="0" eb="1">
      <t>テ</t>
    </rPh>
    <phoneticPr fontId="3"/>
  </si>
  <si>
    <t>段差解消</t>
    <rPh sb="0" eb="2">
      <t>ダンサ</t>
    </rPh>
    <rPh sb="2" eb="4">
      <t>カイショウ</t>
    </rPh>
    <phoneticPr fontId="3"/>
  </si>
  <si>
    <t>便器交換</t>
    <rPh sb="0" eb="2">
      <t>ベンキ</t>
    </rPh>
    <rPh sb="2" eb="4">
      <t>コウカン</t>
    </rPh>
    <phoneticPr fontId="3"/>
  </si>
  <si>
    <t>付帯工事</t>
    <rPh sb="0" eb="4">
      <t>フタイコウジ</t>
    </rPh>
    <phoneticPr fontId="3"/>
  </si>
  <si>
    <t>工事予定期間</t>
    <rPh sb="0" eb="2">
      <t>コウジ</t>
    </rPh>
    <rPh sb="2" eb="4">
      <t>ヨテイ</t>
    </rPh>
    <rPh sb="4" eb="6">
      <t>キカン</t>
    </rPh>
    <phoneticPr fontId="3"/>
  </si>
  <si>
    <t>開始</t>
    <rPh sb="0" eb="2">
      <t>カイシ</t>
    </rPh>
    <phoneticPr fontId="3"/>
  </si>
  <si>
    <t>終了</t>
    <rPh sb="0" eb="2">
      <t>シュウリョウ</t>
    </rPh>
    <phoneticPr fontId="3"/>
  </si>
  <si>
    <t>会社名（氏名）</t>
    <rPh sb="0" eb="3">
      <t>カイシャメイ</t>
    </rPh>
    <rPh sb="4" eb="6">
      <t>シメイ</t>
    </rPh>
    <phoneticPr fontId="3"/>
  </si>
  <si>
    <t>電話番号</t>
    <rPh sb="0" eb="2">
      <t>デンワ</t>
    </rPh>
    <rPh sb="2" eb="4">
      <t>バンゴウ</t>
    </rPh>
    <phoneticPr fontId="3"/>
  </si>
  <si>
    <t>　　　  　　　　　年　　　　　月　　　　　日　　</t>
    <rPh sb="10" eb="11">
      <t>ネン</t>
    </rPh>
    <rPh sb="16" eb="17">
      <t>ツキ</t>
    </rPh>
    <rPh sb="22" eb="23">
      <t>ヒ</t>
    </rPh>
    <phoneticPr fontId="4"/>
  </si>
  <si>
    <t>　　</t>
    <phoneticPr fontId="4"/>
  </si>
  <si>
    <t>　介護保険居宅介護住宅改修費等受領委任取扱事業所登録を、　　 　　　  年　　　   月　　　  日で</t>
    <rPh sb="1" eb="3">
      <t>カイゴ</t>
    </rPh>
    <rPh sb="3" eb="5">
      <t>ホケン</t>
    </rPh>
    <rPh sb="5" eb="9">
      <t>キョタクカイゴ</t>
    </rPh>
    <rPh sb="9" eb="13">
      <t>ジ</t>
    </rPh>
    <rPh sb="13" eb="15">
      <t>ヒナド</t>
    </rPh>
    <rPh sb="15" eb="17">
      <t>ジュリョウ</t>
    </rPh>
    <rPh sb="17" eb="19">
      <t>イニン</t>
    </rPh>
    <rPh sb="19" eb="21">
      <t>トリアツカイ</t>
    </rPh>
    <rPh sb="21" eb="24">
      <t>ジギョウショ</t>
    </rPh>
    <rPh sb="24" eb="26">
      <t>トウロク</t>
    </rPh>
    <rPh sb="36" eb="37">
      <t>ネン</t>
    </rPh>
    <rPh sb="43" eb="44">
      <t>ガツ</t>
    </rPh>
    <rPh sb="49" eb="50">
      <t>ニチ</t>
    </rPh>
    <phoneticPr fontId="4"/>
  </si>
  <si>
    <t>　　</t>
    <phoneticPr fontId="4"/>
  </si>
  <si>
    <t>電話番号　　　　　　（　　　　）</t>
    <rPh sb="0" eb="2">
      <t>デンワ</t>
    </rPh>
    <rPh sb="2" eb="4">
      <t>バンゴウ</t>
    </rPh>
    <phoneticPr fontId="4"/>
  </si>
  <si>
    <t>私は、下記表示の住宅に、（被保険者氏名）</t>
    <phoneticPr fontId="3"/>
  </si>
  <si>
    <t>（被保険者からみて）</t>
    <rPh sb="1" eb="5">
      <t>ヒホケンシャ</t>
    </rPh>
    <phoneticPr fontId="3"/>
  </si>
  <si>
    <t>（　　　　）</t>
    <phoneticPr fontId="3"/>
  </si>
  <si>
    <t>（　　　　）</t>
    <phoneticPr fontId="3"/>
  </si>
  <si>
    <t>法　　人</t>
    <phoneticPr fontId="3"/>
  </si>
  <si>
    <t>・</t>
    <phoneticPr fontId="3"/>
  </si>
  <si>
    <t>個　　　人</t>
    <phoneticPr fontId="3"/>
  </si>
  <si>
    <t>無</t>
    <phoneticPr fontId="3"/>
  </si>
  <si>
    <t>有</t>
    <phoneticPr fontId="3"/>
  </si>
  <si>
    <t>↓印刷対象の連番</t>
    <rPh sb="1" eb="3">
      <t>インサツ</t>
    </rPh>
    <rPh sb="3" eb="5">
      <t>タイショウ</t>
    </rPh>
    <rPh sb="6" eb="8">
      <t>レンバン</t>
    </rPh>
    <phoneticPr fontId="3"/>
  </si>
  <si>
    <t>入院・入所
有無</t>
    <rPh sb="0" eb="2">
      <t>ニュウイン</t>
    </rPh>
    <rPh sb="3" eb="5">
      <t>ニュウショ</t>
    </rPh>
    <rPh sb="6" eb="8">
      <t>ウム</t>
    </rPh>
    <phoneticPr fontId="3"/>
  </si>
  <si>
    <t>〇</t>
  </si>
  <si>
    <t>床材
変更等</t>
    <rPh sb="0" eb="2">
      <t>ユカザイ</t>
    </rPh>
    <rPh sb="3" eb="5">
      <t>ヘンコウ</t>
    </rPh>
    <rPh sb="5" eb="6">
      <t>トウ</t>
    </rPh>
    <phoneticPr fontId="3"/>
  </si>
  <si>
    <t>引戸
交換等</t>
    <rPh sb="0" eb="2">
      <t>ヒキド</t>
    </rPh>
    <rPh sb="3" eb="5">
      <t>コウカン</t>
    </rPh>
    <rPh sb="5" eb="6">
      <t>トウ</t>
    </rPh>
    <phoneticPr fontId="3"/>
  </si>
  <si>
    <t>所有者
氏名</t>
    <rPh sb="0" eb="3">
      <t>ショユウシャ</t>
    </rPh>
    <rPh sb="4" eb="6">
      <t>シメイ</t>
    </rPh>
    <phoneticPr fontId="3"/>
  </si>
  <si>
    <t>本人との
関係</t>
    <rPh sb="0" eb="2">
      <t>ホンニン</t>
    </rPh>
    <rPh sb="5" eb="7">
      <t>カンケイ</t>
    </rPh>
    <phoneticPr fontId="3"/>
  </si>
  <si>
    <t>被保険者番号</t>
    <rPh sb="0" eb="4">
      <t>ヒホケンシャ</t>
    </rPh>
    <rPh sb="4" eb="6">
      <t>バンゴウ</t>
    </rPh>
    <phoneticPr fontId="3"/>
  </si>
  <si>
    <t>被保険者氏名</t>
    <rPh sb="0" eb="4">
      <t>ヒホケンシャ</t>
    </rPh>
    <rPh sb="4" eb="6">
      <t>シメイ</t>
    </rPh>
    <phoneticPr fontId="3"/>
  </si>
  <si>
    <t>男</t>
  </si>
  <si>
    <t>無</t>
  </si>
  <si>
    <t>申請日現在</t>
    <rPh sb="0" eb="2">
      <t>シンセイ</t>
    </rPh>
    <rPh sb="2" eb="3">
      <t>ビ</t>
    </rPh>
    <rPh sb="3" eb="5">
      <t>ゲンザイ</t>
    </rPh>
    <phoneticPr fontId="3"/>
  </si>
  <si>
    <t>被保険者</t>
    <rPh sb="0" eb="4">
      <t>ヒホケンシャ</t>
    </rPh>
    <phoneticPr fontId="3"/>
  </si>
  <si>
    <t>住宅の
所在地</t>
    <rPh sb="0" eb="2">
      <t>ジュウタク</t>
    </rPh>
    <rPh sb="4" eb="7">
      <t>ショザイチ</t>
    </rPh>
    <phoneticPr fontId="3"/>
  </si>
  <si>
    <t>被保険者住所と同じ</t>
  </si>
  <si>
    <t>電話番号</t>
    <rPh sb="0" eb="2">
      <t>デンワ</t>
    </rPh>
    <rPh sb="2" eb="4">
      <t>バンゴウ</t>
    </rPh>
    <phoneticPr fontId="3"/>
  </si>
  <si>
    <t>改修内容
及び
規模</t>
    <rPh sb="0" eb="2">
      <t>カイシュウ</t>
    </rPh>
    <rPh sb="2" eb="4">
      <t>ナイヨウ</t>
    </rPh>
    <rPh sb="5" eb="6">
      <t>オヨ</t>
    </rPh>
    <rPh sb="8" eb="10">
      <t>キボ</t>
    </rPh>
    <phoneticPr fontId="3"/>
  </si>
  <si>
    <t>負担
割合
(事前)</t>
    <rPh sb="0" eb="2">
      <t>フタン</t>
    </rPh>
    <rPh sb="3" eb="5">
      <t>ワリアイ</t>
    </rPh>
    <rPh sb="7" eb="9">
      <t>ジゼン</t>
    </rPh>
    <phoneticPr fontId="3"/>
  </si>
  <si>
    <t>負担
割合
(着工時)</t>
    <rPh sb="0" eb="2">
      <t>フタン</t>
    </rPh>
    <rPh sb="3" eb="5">
      <t>ワリアイ</t>
    </rPh>
    <rPh sb="7" eb="9">
      <t>チャッコウ</t>
    </rPh>
    <rPh sb="9" eb="10">
      <t>ジ</t>
    </rPh>
    <phoneticPr fontId="3"/>
  </si>
  <si>
    <t>工事期間</t>
    <rPh sb="0" eb="2">
      <t>コウジ</t>
    </rPh>
    <rPh sb="2" eb="4">
      <t>キカン</t>
    </rPh>
    <phoneticPr fontId="3"/>
  </si>
  <si>
    <t>着工日</t>
    <rPh sb="0" eb="2">
      <t>チャッコウ</t>
    </rPh>
    <rPh sb="2" eb="3">
      <t>ビ</t>
    </rPh>
    <phoneticPr fontId="3"/>
  </si>
  <si>
    <t>完成日</t>
    <rPh sb="0" eb="2">
      <t>カンセイ</t>
    </rPh>
    <rPh sb="2" eb="3">
      <t>ビ</t>
    </rPh>
    <phoneticPr fontId="3"/>
  </si>
  <si>
    <t>事　業　所　名</t>
    <rPh sb="0" eb="1">
      <t>コト</t>
    </rPh>
    <rPh sb="2" eb="3">
      <t>ゴウ</t>
    </rPh>
    <rPh sb="4" eb="5">
      <t>ショ</t>
    </rPh>
    <rPh sb="6" eb="7">
      <t>メイ</t>
    </rPh>
    <phoneticPr fontId="4"/>
  </si>
  <si>
    <t>代　表　者　名</t>
    <rPh sb="0" eb="1">
      <t>ダイ</t>
    </rPh>
    <rPh sb="2" eb="3">
      <t>オモテ</t>
    </rPh>
    <rPh sb="4" eb="5">
      <t>モノ</t>
    </rPh>
    <rPh sb="6" eb="7">
      <t>メイ</t>
    </rPh>
    <phoneticPr fontId="4"/>
  </si>
  <si>
    <t>金融機関名</t>
    <rPh sb="0" eb="2">
      <t>キンユウ</t>
    </rPh>
    <rPh sb="2" eb="4">
      <t>キカン</t>
    </rPh>
    <rPh sb="4" eb="5">
      <t>メイ</t>
    </rPh>
    <phoneticPr fontId="3"/>
  </si>
  <si>
    <t>支店名</t>
    <rPh sb="0" eb="3">
      <t>シテンメイ</t>
    </rPh>
    <phoneticPr fontId="3"/>
  </si>
  <si>
    <t>口座種別</t>
    <rPh sb="0" eb="2">
      <t>コウザ</t>
    </rPh>
    <rPh sb="2" eb="4">
      <t>シュベツ</t>
    </rPh>
    <phoneticPr fontId="3"/>
  </si>
  <si>
    <t>申請者</t>
    <rPh sb="0" eb="3">
      <t>シンセイシャ</t>
    </rPh>
    <phoneticPr fontId="3"/>
  </si>
  <si>
    <t>代表者職・氏名</t>
    <rPh sb="0" eb="3">
      <t>ダイヒョウシャ</t>
    </rPh>
    <rPh sb="3" eb="4">
      <t>ショク</t>
    </rPh>
    <rPh sb="5" eb="7">
      <t>シメイ</t>
    </rPh>
    <phoneticPr fontId="3"/>
  </si>
  <si>
    <t>金融機関コード</t>
    <rPh sb="0" eb="4">
      <t>キンユウキカン</t>
    </rPh>
    <phoneticPr fontId="3"/>
  </si>
  <si>
    <t>支店コード</t>
    <rPh sb="0" eb="2">
      <t>シテン</t>
    </rPh>
    <phoneticPr fontId="3"/>
  </si>
  <si>
    <t>振込先（受領委任払い時）</t>
    <rPh sb="0" eb="2">
      <t>フリコミ</t>
    </rPh>
    <rPh sb="2" eb="3">
      <t>サキ</t>
    </rPh>
    <rPh sb="4" eb="6">
      <t>ジュリョウ</t>
    </rPh>
    <rPh sb="6" eb="8">
      <t>イニン</t>
    </rPh>
    <rPh sb="8" eb="9">
      <t>バラ</t>
    </rPh>
    <rPh sb="10" eb="11">
      <t>ジ</t>
    </rPh>
    <phoneticPr fontId="3"/>
  </si>
  <si>
    <t>口座名義人</t>
    <rPh sb="0" eb="2">
      <t>コウザ</t>
    </rPh>
    <rPh sb="2" eb="4">
      <t>メイギ</t>
    </rPh>
    <rPh sb="4" eb="5">
      <t>ニン</t>
    </rPh>
    <phoneticPr fontId="3"/>
  </si>
  <si>
    <t>口座名義人（カナ）</t>
    <rPh sb="0" eb="2">
      <t>コウザ</t>
    </rPh>
    <rPh sb="2" eb="4">
      <t>メイギ</t>
    </rPh>
    <rPh sb="4" eb="5">
      <t>ニン</t>
    </rPh>
    <phoneticPr fontId="3"/>
  </si>
  <si>
    <t>口座番号</t>
    <rPh sb="0" eb="2">
      <t>コウザ</t>
    </rPh>
    <rPh sb="2" eb="4">
      <t>バンゴウ</t>
    </rPh>
    <phoneticPr fontId="3"/>
  </si>
  <si>
    <t>償還払い時の振込先情報</t>
    <rPh sb="0" eb="2">
      <t>ショウカン</t>
    </rPh>
    <rPh sb="2" eb="3">
      <t>バラ</t>
    </rPh>
    <rPh sb="4" eb="5">
      <t>ジ</t>
    </rPh>
    <rPh sb="6" eb="8">
      <t>フリコミ</t>
    </rPh>
    <rPh sb="8" eb="9">
      <t>サキ</t>
    </rPh>
    <rPh sb="9" eb="11">
      <t>ジョウホウ</t>
    </rPh>
    <phoneticPr fontId="3"/>
  </si>
  <si>
    <t>コード</t>
    <phoneticPr fontId="3"/>
  </si>
  <si>
    <t>委　　任　　状</t>
  </si>
  <si>
    <t>　私は、下記の者を代理人と定め、次の権限を委任する。</t>
  </si>
  <si>
    <t>誓　　約　　書</t>
  </si>
  <si>
    <t>　　私は、上記被保険者の相続人代表者に相違ありません。</t>
  </si>
  <si>
    <t>　　上記の者の介護保険居宅介護（介護予防）住宅改修費の支給申請及び受領は私が行います。</t>
  </si>
  <si>
    <t>　　なお、この件に問題が生じた場合は、相続人の代表者である私の責任で解決いたします。</t>
  </si>
  <si>
    <t>　　　　　　　　年　　　月　　　日</t>
  </si>
  <si>
    <t>※　振込先をご本人以外の家族の口座に希望される方は、下記の「委任状」に記入をお願いします。</t>
  </si>
  <si>
    <t>　　　　住所　　　　　　　　　　　　　 　　　　　　　　　　　　　　　　　　　　</t>
  </si>
  <si>
    <t>　代理人の住所・氏名　（受任者）</t>
  </si>
  <si>
    <t>　　　　住所　　　　　　　　　　　　　　　 　　　　　　　　　　　　　　　　　　</t>
  </si>
  <si>
    <t>※被保険者本人がお亡くなりになられた場合には、下記の「誓約書」に記入をお願いします。</t>
  </si>
  <si>
    <t>　被保険者氏名　　　　　　　　 　　　　　　　　　　　　　　死亡年月日　　　　　　年　　　月　　　日</t>
  </si>
  <si>
    <t>　死亡時の住所　　　　　　　　　　　　　　　　　 　　　　　　　　　　　　　　　　　　　　　　　　　　　　　　</t>
  </si>
  <si>
    <t>　　　誓約者(相続人)住所　　　　　　　　　　　　　　　　　　　　　　　　　　　　　　　　</t>
  </si>
  <si>
    <r>
      <t>　申請者の住所・氏名　</t>
    </r>
    <r>
      <rPr>
        <b/>
        <sz val="12"/>
        <color theme="1"/>
        <rFont val="ＭＳ Ｐ明朝"/>
        <family val="1"/>
        <charset val="128"/>
      </rPr>
      <t>（委任される被保険者本人）</t>
    </r>
    <phoneticPr fontId="3"/>
  </si>
  <si>
    <t>　　　　　　　年　　　月　　　日に申請した介護保険居宅介護（介護予防）住宅改修費の受領に</t>
    <phoneticPr fontId="3"/>
  </si>
  <si>
    <t>関すること。</t>
  </si>
  <si>
    <t>氏名　　　　　　　　　　　　　　　　　　　　　　　　　　　　　　印</t>
    <phoneticPr fontId="3"/>
  </si>
  <si>
    <t>死亡者との関係（続柄）</t>
  </si>
  <si>
    <t>委任する方との関係(続柄)</t>
  </si>
  <si>
    <t>要介護度</t>
    <rPh sb="0" eb="3">
      <t>ヨウカイゴ</t>
    </rPh>
    <rPh sb="3" eb="4">
      <t>ド</t>
    </rPh>
    <phoneticPr fontId="3"/>
  </si>
  <si>
    <t>給付券
交付
申請日</t>
    <rPh sb="0" eb="2">
      <t>キュウフ</t>
    </rPh>
    <rPh sb="2" eb="3">
      <t>ケン</t>
    </rPh>
    <rPh sb="4" eb="6">
      <t>コウフ</t>
    </rPh>
    <rPh sb="7" eb="9">
      <t>シンセイ</t>
    </rPh>
    <rPh sb="9" eb="10">
      <t>ビ</t>
    </rPh>
    <phoneticPr fontId="3"/>
  </si>
  <si>
    <t>支給
申請日</t>
    <rPh sb="0" eb="2">
      <t>シキュウ</t>
    </rPh>
    <rPh sb="3" eb="5">
      <t>シンセイ</t>
    </rPh>
    <rPh sb="5" eb="6">
      <t>ビ</t>
    </rPh>
    <phoneticPr fontId="3"/>
  </si>
  <si>
    <r>
      <t>本人との関係(</t>
    </r>
    <r>
      <rPr>
        <sz val="10"/>
        <color theme="1"/>
        <rFont val="ＭＳ Ｐゴシック"/>
        <family val="3"/>
        <charset val="128"/>
        <scheme val="minor"/>
      </rPr>
      <t>住宅改修</t>
    </r>
    <r>
      <rPr>
        <sz val="11"/>
        <color theme="1"/>
        <rFont val="ＭＳ Ｐゴシック"/>
        <family val="2"/>
        <charset val="128"/>
        <scheme val="minor"/>
      </rPr>
      <t>)</t>
    </r>
    <rPh sb="0" eb="2">
      <t>ホンニン</t>
    </rPh>
    <rPh sb="4" eb="6">
      <t>カンケイ</t>
    </rPh>
    <rPh sb="7" eb="11">
      <t>ジュウタクカイシュウ</t>
    </rPh>
    <phoneticPr fontId="3"/>
  </si>
  <si>
    <r>
      <t>本人との関係(</t>
    </r>
    <r>
      <rPr>
        <sz val="10"/>
        <color theme="1"/>
        <rFont val="ＭＳ Ｐゴシック"/>
        <family val="3"/>
        <charset val="128"/>
        <scheme val="minor"/>
      </rPr>
      <t>福祉用具</t>
    </r>
    <r>
      <rPr>
        <sz val="11"/>
        <color theme="1"/>
        <rFont val="ＭＳ Ｐゴシック"/>
        <family val="2"/>
        <charset val="128"/>
        <scheme val="minor"/>
      </rPr>
      <t>)</t>
    </r>
    <rPh sb="0" eb="2">
      <t>ホンニン</t>
    </rPh>
    <rPh sb="4" eb="6">
      <t>カンケイ</t>
    </rPh>
    <rPh sb="7" eb="9">
      <t>フクシ</t>
    </rPh>
    <rPh sb="9" eb="11">
      <t>ヨウグ</t>
    </rPh>
    <phoneticPr fontId="3"/>
  </si>
  <si>
    <t>□</t>
    <phoneticPr fontId="3"/>
  </si>
  <si>
    <t>被保険者番号、氏名、住所、性別、生年月日に誤りがないか？</t>
    <rPh sb="0" eb="4">
      <t>ヒホケンシャ</t>
    </rPh>
    <rPh sb="4" eb="6">
      <t>バンゴウ</t>
    </rPh>
    <rPh sb="7" eb="9">
      <t>シメイ</t>
    </rPh>
    <rPh sb="10" eb="12">
      <t>ジュウショ</t>
    </rPh>
    <rPh sb="13" eb="15">
      <t>セイベツ</t>
    </rPh>
    <rPh sb="16" eb="18">
      <t>セイネン</t>
    </rPh>
    <rPh sb="18" eb="20">
      <t>ガッピ</t>
    </rPh>
    <rPh sb="21" eb="22">
      <t>アヤマ</t>
    </rPh>
    <phoneticPr fontId="3"/>
  </si>
  <si>
    <t>□</t>
    <phoneticPr fontId="3"/>
  </si>
  <si>
    <t>□</t>
    <phoneticPr fontId="3"/>
  </si>
  <si>
    <t>保険給付額、給付申請額（＝保険給付額）、自己負担額の各欄は給付券の金額と相違ないか？</t>
    <rPh sb="0" eb="2">
      <t>ホケン</t>
    </rPh>
    <rPh sb="2" eb="4">
      <t>キュウフ</t>
    </rPh>
    <rPh sb="4" eb="5">
      <t>ガク</t>
    </rPh>
    <rPh sb="6" eb="8">
      <t>キュウフ</t>
    </rPh>
    <rPh sb="8" eb="10">
      <t>シンセイ</t>
    </rPh>
    <rPh sb="10" eb="11">
      <t>ガク</t>
    </rPh>
    <rPh sb="20" eb="22">
      <t>ジコ</t>
    </rPh>
    <rPh sb="22" eb="24">
      <t>フタン</t>
    </rPh>
    <rPh sb="24" eb="25">
      <t>ガク</t>
    </rPh>
    <rPh sb="26" eb="27">
      <t>カク</t>
    </rPh>
    <rPh sb="27" eb="28">
      <t>ラン</t>
    </rPh>
    <rPh sb="29" eb="31">
      <t>キュウフ</t>
    </rPh>
    <rPh sb="31" eb="32">
      <t>ケン</t>
    </rPh>
    <rPh sb="33" eb="35">
      <t>キンガク</t>
    </rPh>
    <rPh sb="36" eb="38">
      <t>ソウイ</t>
    </rPh>
    <phoneticPr fontId="3"/>
  </si>
  <si>
    <t>領収書は原本が添付されているか？</t>
    <rPh sb="0" eb="3">
      <t>リョウシュウショ</t>
    </rPh>
    <rPh sb="4" eb="6">
      <t>ゲンポン</t>
    </rPh>
    <rPh sb="7" eb="9">
      <t>テンプ</t>
    </rPh>
    <phoneticPr fontId="3"/>
  </si>
  <si>
    <t>その他記入漏れや不備はないか？</t>
    <rPh sb="2" eb="3">
      <t>タ</t>
    </rPh>
    <rPh sb="3" eb="5">
      <t>キニュウ</t>
    </rPh>
    <rPh sb="5" eb="6">
      <t>モ</t>
    </rPh>
    <rPh sb="8" eb="10">
      <t>フビ</t>
    </rPh>
    <phoneticPr fontId="3"/>
  </si>
  <si>
    <t>不備等のない支給申請書提出日の属する月の翌月支払いであることを了承します。</t>
    <rPh sb="0" eb="2">
      <t>フビ</t>
    </rPh>
    <rPh sb="2" eb="3">
      <t>トウ</t>
    </rPh>
    <rPh sb="6" eb="8">
      <t>シキュウ</t>
    </rPh>
    <rPh sb="8" eb="10">
      <t>シンセイ</t>
    </rPh>
    <rPh sb="10" eb="11">
      <t>ショ</t>
    </rPh>
    <rPh sb="11" eb="13">
      <t>テイシュツ</t>
    </rPh>
    <rPh sb="13" eb="14">
      <t>ヒ</t>
    </rPh>
    <rPh sb="15" eb="16">
      <t>ゾク</t>
    </rPh>
    <rPh sb="18" eb="19">
      <t>ツキ</t>
    </rPh>
    <rPh sb="20" eb="22">
      <t>ヨクゲツ</t>
    </rPh>
    <rPh sb="22" eb="24">
      <t>シハラ</t>
    </rPh>
    <rPh sb="31" eb="33">
      <t>リョウショウ</t>
    </rPh>
    <phoneticPr fontId="3"/>
  </si>
  <si>
    <t>書類提出後不備があり修正等が必要になった場合、支払いが遅れる事を了承します。</t>
    <rPh sb="0" eb="2">
      <t>ショルイ</t>
    </rPh>
    <rPh sb="2" eb="4">
      <t>テイシュツ</t>
    </rPh>
    <rPh sb="4" eb="5">
      <t>ゴ</t>
    </rPh>
    <rPh sb="5" eb="7">
      <t>フビ</t>
    </rPh>
    <rPh sb="10" eb="12">
      <t>シュウセイ</t>
    </rPh>
    <rPh sb="12" eb="13">
      <t>トウ</t>
    </rPh>
    <rPh sb="14" eb="16">
      <t>ヒツヨウ</t>
    </rPh>
    <rPh sb="20" eb="22">
      <t>バアイ</t>
    </rPh>
    <rPh sb="23" eb="25">
      <t>シハラ</t>
    </rPh>
    <rPh sb="27" eb="28">
      <t>オク</t>
    </rPh>
    <rPh sb="30" eb="31">
      <t>コト</t>
    </rPh>
    <rPh sb="32" eb="34">
      <t>リョウショウ</t>
    </rPh>
    <phoneticPr fontId="3"/>
  </si>
  <si>
    <t>書類提出後不備があり修正等が必要になった場合、給付券の交付が遅れる事を了承します。</t>
    <rPh sb="0" eb="2">
      <t>ショルイ</t>
    </rPh>
    <rPh sb="2" eb="4">
      <t>テイシュツ</t>
    </rPh>
    <rPh sb="4" eb="5">
      <t>ゴ</t>
    </rPh>
    <rPh sb="5" eb="7">
      <t>フビ</t>
    </rPh>
    <rPh sb="10" eb="12">
      <t>シュウセイ</t>
    </rPh>
    <rPh sb="12" eb="13">
      <t>トウ</t>
    </rPh>
    <rPh sb="14" eb="16">
      <t>ヒツヨウ</t>
    </rPh>
    <rPh sb="20" eb="22">
      <t>バアイ</t>
    </rPh>
    <rPh sb="23" eb="25">
      <t>キュウフ</t>
    </rPh>
    <rPh sb="25" eb="26">
      <t>ケン</t>
    </rPh>
    <rPh sb="27" eb="29">
      <t>コウフ</t>
    </rPh>
    <rPh sb="30" eb="31">
      <t>オク</t>
    </rPh>
    <rPh sb="33" eb="34">
      <t>コト</t>
    </rPh>
    <rPh sb="35" eb="37">
      <t>リョウショウ</t>
    </rPh>
    <phoneticPr fontId="3"/>
  </si>
  <si>
    <t>住宅改修受領委任払給付券交付申請の事前チェックシート</t>
    <rPh sb="0" eb="2">
      <t>ジュウタク</t>
    </rPh>
    <rPh sb="2" eb="4">
      <t>カイシュウ</t>
    </rPh>
    <rPh sb="4" eb="6">
      <t>ジュリョウ</t>
    </rPh>
    <rPh sb="6" eb="8">
      <t>イニン</t>
    </rPh>
    <rPh sb="8" eb="9">
      <t>ハラ</t>
    </rPh>
    <rPh sb="9" eb="11">
      <t>キュウフ</t>
    </rPh>
    <rPh sb="11" eb="12">
      <t>ケン</t>
    </rPh>
    <rPh sb="12" eb="14">
      <t>コウフ</t>
    </rPh>
    <rPh sb="14" eb="16">
      <t>シンセイ</t>
    </rPh>
    <rPh sb="17" eb="19">
      <t>ジゼン</t>
    </rPh>
    <phoneticPr fontId="3"/>
  </si>
  <si>
    <t>給付券交付申請書・理由書・見積書・図面・（日付入）写真がそろっているか？</t>
    <rPh sb="0" eb="2">
      <t>キュウフ</t>
    </rPh>
    <rPh sb="2" eb="3">
      <t>ケン</t>
    </rPh>
    <rPh sb="3" eb="5">
      <t>コウフ</t>
    </rPh>
    <rPh sb="5" eb="8">
      <t>シンセイショ</t>
    </rPh>
    <rPh sb="9" eb="12">
      <t>リユウショ</t>
    </rPh>
    <rPh sb="13" eb="16">
      <t>ミツモリショ</t>
    </rPh>
    <rPh sb="17" eb="19">
      <t>ズメン</t>
    </rPh>
    <rPh sb="21" eb="23">
      <t>ヒヅケ</t>
    </rPh>
    <rPh sb="23" eb="24">
      <t>イ</t>
    </rPh>
    <rPh sb="25" eb="27">
      <t>シャシン</t>
    </rPh>
    <phoneticPr fontId="3"/>
  </si>
  <si>
    <t>工事内容が見積もり内容と相違ないか？</t>
    <rPh sb="0" eb="2">
      <t>コウジ</t>
    </rPh>
    <rPh sb="2" eb="4">
      <t>ナイヨウ</t>
    </rPh>
    <rPh sb="5" eb="7">
      <t>ミツ</t>
    </rPh>
    <rPh sb="9" eb="11">
      <t>ナイヨウ</t>
    </rPh>
    <rPh sb="12" eb="14">
      <t>ソウイ</t>
    </rPh>
    <phoneticPr fontId="3"/>
  </si>
  <si>
    <t>改修内容・箇所及び規模について不備なく記入されているか？</t>
    <rPh sb="0" eb="2">
      <t>カイシュウ</t>
    </rPh>
    <rPh sb="2" eb="4">
      <t>ナイヨウ</t>
    </rPh>
    <rPh sb="5" eb="7">
      <t>カショ</t>
    </rPh>
    <rPh sb="7" eb="8">
      <t>オヨ</t>
    </rPh>
    <rPh sb="9" eb="11">
      <t>キボ</t>
    </rPh>
    <rPh sb="15" eb="17">
      <t>フビ</t>
    </rPh>
    <rPh sb="19" eb="21">
      <t>キニュウ</t>
    </rPh>
    <phoneticPr fontId="3"/>
  </si>
  <si>
    <t>住宅の所在地、所有者、本人との関係が正しく記入されているか？</t>
    <rPh sb="0" eb="2">
      <t>ジュウタク</t>
    </rPh>
    <rPh sb="3" eb="6">
      <t>ショザイチ</t>
    </rPh>
    <rPh sb="7" eb="10">
      <t>ショユウシャ</t>
    </rPh>
    <rPh sb="11" eb="13">
      <t>ホンニン</t>
    </rPh>
    <rPh sb="15" eb="17">
      <t>カンケイ</t>
    </rPh>
    <rPh sb="18" eb="19">
      <t>タダ</t>
    </rPh>
    <rPh sb="21" eb="23">
      <t>キニュウ</t>
    </rPh>
    <phoneticPr fontId="3"/>
  </si>
  <si>
    <t>工事見積額は介護保険給付対象額であるか？</t>
    <rPh sb="0" eb="2">
      <t>コウジ</t>
    </rPh>
    <rPh sb="2" eb="4">
      <t>ミツモリ</t>
    </rPh>
    <rPh sb="4" eb="5">
      <t>ガク</t>
    </rPh>
    <rPh sb="6" eb="8">
      <t>カイゴ</t>
    </rPh>
    <rPh sb="8" eb="10">
      <t>ホケン</t>
    </rPh>
    <rPh sb="10" eb="12">
      <t>キュウフ</t>
    </rPh>
    <rPh sb="12" eb="14">
      <t>タイショウ</t>
    </rPh>
    <rPh sb="14" eb="15">
      <t>ガク</t>
    </rPh>
    <phoneticPr fontId="3"/>
  </si>
  <si>
    <t>工事見積の単価、計算は検算確認されているか？</t>
    <rPh sb="0" eb="2">
      <t>コウジ</t>
    </rPh>
    <rPh sb="2" eb="4">
      <t>ミツモリ</t>
    </rPh>
    <rPh sb="5" eb="7">
      <t>タンカ</t>
    </rPh>
    <rPh sb="8" eb="10">
      <t>ケイサン</t>
    </rPh>
    <rPh sb="11" eb="13">
      <t>ケンザン</t>
    </rPh>
    <rPh sb="13" eb="15">
      <t>カクニン</t>
    </rPh>
    <phoneticPr fontId="3"/>
  </si>
  <si>
    <t>見積書について、円未満の端数は切り捨てで計算されているか？</t>
    <rPh sb="0" eb="3">
      <t>ミツモリショ</t>
    </rPh>
    <rPh sb="8" eb="9">
      <t>エン</t>
    </rPh>
    <rPh sb="9" eb="11">
      <t>ミマン</t>
    </rPh>
    <rPh sb="12" eb="14">
      <t>ハスウ</t>
    </rPh>
    <rPh sb="15" eb="16">
      <t>キ</t>
    </rPh>
    <rPh sb="17" eb="18">
      <t>ス</t>
    </rPh>
    <rPh sb="20" eb="22">
      <t>ケイサン</t>
    </rPh>
    <phoneticPr fontId="3"/>
  </si>
  <si>
    <t>図面について、見積もり番号と同じ番号が記入されているか？</t>
    <rPh sb="0" eb="2">
      <t>ズメン</t>
    </rPh>
    <rPh sb="7" eb="9">
      <t>ミツ</t>
    </rPh>
    <rPh sb="11" eb="13">
      <t>バンゴウ</t>
    </rPh>
    <rPh sb="14" eb="15">
      <t>オナ</t>
    </rPh>
    <rPh sb="16" eb="18">
      <t>バンゴウ</t>
    </rPh>
    <rPh sb="19" eb="21">
      <t>キニュウ</t>
    </rPh>
    <phoneticPr fontId="3"/>
  </si>
  <si>
    <t>図面について、各寸法及び使用部材が全て正しく記入されているか？</t>
    <rPh sb="0" eb="2">
      <t>ズメン</t>
    </rPh>
    <rPh sb="7" eb="8">
      <t>カク</t>
    </rPh>
    <rPh sb="8" eb="10">
      <t>スンポウ</t>
    </rPh>
    <rPh sb="10" eb="11">
      <t>オヨ</t>
    </rPh>
    <rPh sb="12" eb="14">
      <t>シヨウ</t>
    </rPh>
    <rPh sb="14" eb="16">
      <t>ブザイ</t>
    </rPh>
    <rPh sb="17" eb="18">
      <t>スベ</t>
    </rPh>
    <rPh sb="19" eb="20">
      <t>タダ</t>
    </rPh>
    <rPh sb="22" eb="24">
      <t>キニュウ</t>
    </rPh>
    <phoneticPr fontId="3"/>
  </si>
  <si>
    <t>写真には見積計上の部材全てを取付後に誰でも確認できるようなアングルで撮られているか？</t>
    <rPh sb="0" eb="2">
      <t>シャシン</t>
    </rPh>
    <rPh sb="4" eb="6">
      <t>ミツ</t>
    </rPh>
    <rPh sb="6" eb="8">
      <t>ケイジョウ</t>
    </rPh>
    <rPh sb="9" eb="11">
      <t>ブザイ</t>
    </rPh>
    <rPh sb="11" eb="12">
      <t>スベ</t>
    </rPh>
    <rPh sb="14" eb="15">
      <t>ト</t>
    </rPh>
    <rPh sb="15" eb="16">
      <t>ツ</t>
    </rPh>
    <rPh sb="16" eb="17">
      <t>ゴ</t>
    </rPh>
    <rPh sb="18" eb="19">
      <t>ダレ</t>
    </rPh>
    <rPh sb="21" eb="23">
      <t>カクニン</t>
    </rPh>
    <rPh sb="34" eb="35">
      <t>ト</t>
    </rPh>
    <phoneticPr fontId="3"/>
  </si>
  <si>
    <t>（長い手すり等の場合は反対側からも撮る等工夫されているか？）</t>
    <rPh sb="1" eb="2">
      <t>ナガ</t>
    </rPh>
    <rPh sb="3" eb="4">
      <t>テ</t>
    </rPh>
    <rPh sb="6" eb="7">
      <t>トウ</t>
    </rPh>
    <rPh sb="8" eb="10">
      <t>バアイ</t>
    </rPh>
    <rPh sb="11" eb="13">
      <t>ハンタイ</t>
    </rPh>
    <rPh sb="13" eb="14">
      <t>ガワ</t>
    </rPh>
    <rPh sb="17" eb="18">
      <t>ト</t>
    </rPh>
    <rPh sb="19" eb="20">
      <t>トウ</t>
    </rPh>
    <rPh sb="20" eb="22">
      <t>クフウ</t>
    </rPh>
    <phoneticPr fontId="3"/>
  </si>
  <si>
    <t>ピンぼけや暗い等状況が判別しにくい写真ではないか？</t>
    <rPh sb="5" eb="6">
      <t>クラ</t>
    </rPh>
    <rPh sb="7" eb="8">
      <t>トウ</t>
    </rPh>
    <rPh sb="8" eb="10">
      <t>ジョウキョウ</t>
    </rPh>
    <rPh sb="11" eb="13">
      <t>ハンベツ</t>
    </rPh>
    <rPh sb="17" eb="19">
      <t>シャシン</t>
    </rPh>
    <phoneticPr fontId="3"/>
  </si>
  <si>
    <t>フローリングや扉の変更等１枚の写真で全景が写らない場合分割するなどして撮られているか？</t>
    <rPh sb="7" eb="8">
      <t>トビラ</t>
    </rPh>
    <rPh sb="9" eb="11">
      <t>ヘンコウ</t>
    </rPh>
    <rPh sb="11" eb="12">
      <t>トウ</t>
    </rPh>
    <rPh sb="12" eb="14">
      <t>イチマイ</t>
    </rPh>
    <rPh sb="15" eb="17">
      <t>シャシン</t>
    </rPh>
    <rPh sb="18" eb="20">
      <t>ゼンケイ</t>
    </rPh>
    <rPh sb="21" eb="22">
      <t>ウツ</t>
    </rPh>
    <rPh sb="25" eb="27">
      <t>バアイ</t>
    </rPh>
    <rPh sb="27" eb="29">
      <t>ブンカツ</t>
    </rPh>
    <rPh sb="35" eb="36">
      <t>ト</t>
    </rPh>
    <phoneticPr fontId="3"/>
  </si>
  <si>
    <t>見積もりに計上している各品目について根拠となる価格（カタログコピー等）は添付されているか？</t>
    <rPh sb="0" eb="2">
      <t>ミツ</t>
    </rPh>
    <rPh sb="5" eb="7">
      <t>ケイジョウ</t>
    </rPh>
    <rPh sb="11" eb="14">
      <t>カクヒンモク</t>
    </rPh>
    <rPh sb="18" eb="20">
      <t>コンキョ</t>
    </rPh>
    <rPh sb="23" eb="25">
      <t>カカク</t>
    </rPh>
    <rPh sb="33" eb="34">
      <t>トウ</t>
    </rPh>
    <rPh sb="36" eb="38">
      <t>テンプ</t>
    </rPh>
    <phoneticPr fontId="3"/>
  </si>
  <si>
    <t>また、自作等でカタログがない場合、比較のための参考見積の添付はあるか？</t>
    <rPh sb="3" eb="5">
      <t>ジサク</t>
    </rPh>
    <rPh sb="5" eb="6">
      <t>トウ</t>
    </rPh>
    <rPh sb="14" eb="16">
      <t>バアイ</t>
    </rPh>
    <rPh sb="17" eb="19">
      <t>ヒカク</t>
    </rPh>
    <rPh sb="23" eb="25">
      <t>サンコウ</t>
    </rPh>
    <rPh sb="25" eb="27">
      <t>ミツモリ</t>
    </rPh>
    <rPh sb="28" eb="30">
      <t>テンプ</t>
    </rPh>
    <phoneticPr fontId="3"/>
  </si>
  <si>
    <t>フローリング・床材変更等の改修の場合支給申請の為の中間写真を撮ることを了承します。</t>
    <rPh sb="7" eb="8">
      <t>ユカ</t>
    </rPh>
    <rPh sb="8" eb="9">
      <t>ザイ</t>
    </rPh>
    <rPh sb="9" eb="11">
      <t>ヘンコウ</t>
    </rPh>
    <rPh sb="11" eb="12">
      <t>トウ</t>
    </rPh>
    <rPh sb="13" eb="15">
      <t>カイシュウ</t>
    </rPh>
    <rPh sb="16" eb="18">
      <t>バアイ</t>
    </rPh>
    <rPh sb="18" eb="20">
      <t>シキュウ</t>
    </rPh>
    <rPh sb="20" eb="22">
      <t>シンセイ</t>
    </rPh>
    <rPh sb="23" eb="24">
      <t>タメ</t>
    </rPh>
    <rPh sb="25" eb="27">
      <t>チュウカン</t>
    </rPh>
    <rPh sb="27" eb="29">
      <t>シャシン</t>
    </rPh>
    <rPh sb="30" eb="31">
      <t>ト</t>
    </rPh>
    <rPh sb="35" eb="37">
      <t>リョウショウ</t>
    </rPh>
    <phoneticPr fontId="3"/>
  </si>
  <si>
    <t>住宅改修受領委任払支給申請の事前チェックシート</t>
    <rPh sb="0" eb="2">
      <t>ジュウタク</t>
    </rPh>
    <rPh sb="2" eb="4">
      <t>カイシュウ</t>
    </rPh>
    <rPh sb="4" eb="6">
      <t>ジュリョウ</t>
    </rPh>
    <rPh sb="6" eb="8">
      <t>イニン</t>
    </rPh>
    <rPh sb="8" eb="9">
      <t>ハラ</t>
    </rPh>
    <rPh sb="9" eb="11">
      <t>シキュウ</t>
    </rPh>
    <rPh sb="11" eb="13">
      <t>シンセイ</t>
    </rPh>
    <rPh sb="14" eb="16">
      <t>ジゼン</t>
    </rPh>
    <phoneticPr fontId="3"/>
  </si>
  <si>
    <t>改修内容は事前申請時と同じか？</t>
    <rPh sb="0" eb="2">
      <t>カイシュウ</t>
    </rPh>
    <rPh sb="2" eb="4">
      <t>ナイヨウ</t>
    </rPh>
    <rPh sb="5" eb="7">
      <t>ジゼン</t>
    </rPh>
    <rPh sb="7" eb="10">
      <t>シンセイジ</t>
    </rPh>
    <rPh sb="11" eb="12">
      <t>オナ</t>
    </rPh>
    <phoneticPr fontId="3"/>
  </si>
  <si>
    <t>負担割合は着工日時点の割合となっているか？</t>
    <rPh sb="0" eb="2">
      <t>フタン</t>
    </rPh>
    <rPh sb="2" eb="4">
      <t>ワリアイ</t>
    </rPh>
    <rPh sb="5" eb="7">
      <t>チャッコウ</t>
    </rPh>
    <rPh sb="7" eb="8">
      <t>ビ</t>
    </rPh>
    <rPh sb="8" eb="10">
      <t>ジテン</t>
    </rPh>
    <rPh sb="11" eb="13">
      <t>ワリアイ</t>
    </rPh>
    <phoneticPr fontId="3"/>
  </si>
  <si>
    <t>日付入り完成後の写真が、改修内容全箇所について添付されているか？</t>
    <rPh sb="0" eb="2">
      <t>ヒヅケ</t>
    </rPh>
    <rPh sb="2" eb="3">
      <t>イ</t>
    </rPh>
    <rPh sb="4" eb="6">
      <t>カンセイ</t>
    </rPh>
    <rPh sb="6" eb="7">
      <t>ゴ</t>
    </rPh>
    <rPh sb="8" eb="10">
      <t>シャシン</t>
    </rPh>
    <rPh sb="12" eb="14">
      <t>カイシュウ</t>
    </rPh>
    <rPh sb="14" eb="16">
      <t>ナイヨウ</t>
    </rPh>
    <rPh sb="16" eb="17">
      <t>ゼン</t>
    </rPh>
    <rPh sb="17" eb="19">
      <t>カショ</t>
    </rPh>
    <rPh sb="23" eb="25">
      <t>テンプ</t>
    </rPh>
    <phoneticPr fontId="3"/>
  </si>
  <si>
    <t>写真には見積もり計上の部材が誰でも全て確認できるように映っているか？</t>
    <rPh sb="0" eb="2">
      <t>シャシン</t>
    </rPh>
    <rPh sb="4" eb="6">
      <t>ミツ</t>
    </rPh>
    <rPh sb="8" eb="10">
      <t>ケイジョウ</t>
    </rPh>
    <rPh sb="11" eb="13">
      <t>ブザイ</t>
    </rPh>
    <rPh sb="14" eb="15">
      <t>ダレ</t>
    </rPh>
    <rPh sb="17" eb="18">
      <t>スベ</t>
    </rPh>
    <rPh sb="19" eb="21">
      <t>カクニン</t>
    </rPh>
    <rPh sb="27" eb="28">
      <t>ウツ</t>
    </rPh>
    <phoneticPr fontId="3"/>
  </si>
  <si>
    <t>（長い手すりの場合は反対側からも撮る等工夫されているか？）</t>
    <rPh sb="1" eb="2">
      <t>ナガ</t>
    </rPh>
    <rPh sb="3" eb="4">
      <t>テ</t>
    </rPh>
    <rPh sb="7" eb="9">
      <t>バアイ</t>
    </rPh>
    <rPh sb="10" eb="12">
      <t>ハンタイ</t>
    </rPh>
    <rPh sb="12" eb="13">
      <t>ガワ</t>
    </rPh>
    <rPh sb="16" eb="17">
      <t>ト</t>
    </rPh>
    <rPh sb="18" eb="19">
      <t>トウ</t>
    </rPh>
    <rPh sb="19" eb="21">
      <t>クフウ</t>
    </rPh>
    <phoneticPr fontId="3"/>
  </si>
  <si>
    <t>床材変更等完成後に部材の撮影ができないものについては中間写真も添付されているか？</t>
    <rPh sb="0" eb="1">
      <t>ユカ</t>
    </rPh>
    <rPh sb="1" eb="2">
      <t>ザイ</t>
    </rPh>
    <rPh sb="2" eb="4">
      <t>ヘンコウ</t>
    </rPh>
    <rPh sb="4" eb="5">
      <t>トウ</t>
    </rPh>
    <rPh sb="5" eb="7">
      <t>カンセイ</t>
    </rPh>
    <rPh sb="7" eb="8">
      <t>ゴ</t>
    </rPh>
    <rPh sb="9" eb="11">
      <t>ブザイ</t>
    </rPh>
    <rPh sb="12" eb="14">
      <t>サツエイ</t>
    </rPh>
    <rPh sb="26" eb="28">
      <t>チュウカン</t>
    </rPh>
    <rPh sb="28" eb="30">
      <t>シャシン</t>
    </rPh>
    <rPh sb="31" eb="33">
      <t>テンプ</t>
    </rPh>
    <phoneticPr fontId="3"/>
  </si>
  <si>
    <t>（根太、下地材、ワイヤーメッシュ、コンクリート下地等）</t>
    <rPh sb="1" eb="3">
      <t>ネダ</t>
    </rPh>
    <rPh sb="4" eb="7">
      <t>シタジザイ</t>
    </rPh>
    <rPh sb="23" eb="25">
      <t>シタジ</t>
    </rPh>
    <rPh sb="25" eb="26">
      <t>トウ</t>
    </rPh>
    <phoneticPr fontId="3"/>
  </si>
  <si>
    <t>住宅の所有者に間違いはないか？</t>
    <rPh sb="0" eb="2">
      <t>ジュウタク</t>
    </rPh>
    <rPh sb="3" eb="6">
      <t>ショユウシャ</t>
    </rPh>
    <rPh sb="7" eb="9">
      <t>マチガ</t>
    </rPh>
    <phoneticPr fontId="3"/>
  </si>
  <si>
    <t>要介護５</t>
  </si>
  <si>
    <t>使用部材の（金額入）カタログのコピー、承諾書（所有者が本人以外の時）の添付があるか？</t>
    <rPh sb="0" eb="2">
      <t>シヨウ</t>
    </rPh>
    <rPh sb="2" eb="4">
      <t>ブザイ</t>
    </rPh>
    <rPh sb="19" eb="22">
      <t>ショウダクショ</t>
    </rPh>
    <rPh sb="23" eb="26">
      <t>ショユウシャ</t>
    </rPh>
    <rPh sb="32" eb="33">
      <t>トキ</t>
    </rPh>
    <rPh sb="35" eb="37">
      <t>テンプ</t>
    </rPh>
    <phoneticPr fontId="3"/>
  </si>
  <si>
    <t>拡大写真だけでは状況が正しく把握できない場合、広角視野での写真も添付されているか？</t>
    <rPh sb="0" eb="2">
      <t>カクダイ</t>
    </rPh>
    <rPh sb="2" eb="4">
      <t>シャシン</t>
    </rPh>
    <rPh sb="8" eb="10">
      <t>ジョウキョウ</t>
    </rPh>
    <rPh sb="11" eb="12">
      <t>タダ</t>
    </rPh>
    <rPh sb="14" eb="16">
      <t>ハアク</t>
    </rPh>
    <rPh sb="20" eb="22">
      <t>バアイ</t>
    </rPh>
    <rPh sb="23" eb="25">
      <t>コウカク</t>
    </rPh>
    <rPh sb="25" eb="27">
      <t>シヤ</t>
    </rPh>
    <rPh sb="29" eb="31">
      <t>シャシン</t>
    </rPh>
    <rPh sb="32" eb="34">
      <t>テンプ</t>
    </rPh>
    <phoneticPr fontId="3"/>
  </si>
  <si>
    <t>写真に設置予定の取り付け位置等（赤線を引く等）が判るようになっているか？</t>
    <rPh sb="0" eb="2">
      <t>シャシン</t>
    </rPh>
    <rPh sb="3" eb="5">
      <t>セッチ</t>
    </rPh>
    <rPh sb="5" eb="7">
      <t>ヨテイ</t>
    </rPh>
    <rPh sb="8" eb="9">
      <t>ト</t>
    </rPh>
    <rPh sb="10" eb="11">
      <t>ツ</t>
    </rPh>
    <rPh sb="12" eb="14">
      <t>イチ</t>
    </rPh>
    <rPh sb="14" eb="15">
      <t>トウ</t>
    </rPh>
    <rPh sb="24" eb="25">
      <t>ワカ</t>
    </rPh>
    <phoneticPr fontId="3"/>
  </si>
  <si>
    <t>事業所</t>
    <rPh sb="0" eb="3">
      <t>ジギョウショ</t>
    </rPh>
    <phoneticPr fontId="3"/>
  </si>
  <si>
    <t>担当者名</t>
    <rPh sb="0" eb="3">
      <t>タントウシャ</t>
    </rPh>
    <rPh sb="3" eb="4">
      <t>メイ</t>
    </rPh>
    <phoneticPr fontId="3"/>
  </si>
  <si>
    <t>住宅改修</t>
  </si>
  <si>
    <t xml:space="preserve">会津若松市栄町99番9号 </t>
    <phoneticPr fontId="3"/>
  </si>
  <si>
    <t>965-0000</t>
    <phoneticPr fontId="3"/>
  </si>
  <si>
    <t>22-2222</t>
    <phoneticPr fontId="3"/>
  </si>
  <si>
    <t>会 津   太 郎</t>
    <phoneticPr fontId="3"/>
  </si>
  <si>
    <t>アイヅ　タロウ</t>
    <phoneticPr fontId="3"/>
  </si>
  <si>
    <t xml:space="preserve"> 会津若松市中央九丁目9番9号 </t>
  </si>
  <si>
    <t>99-9999</t>
    <phoneticPr fontId="3"/>
  </si>
  <si>
    <t>会 津  一 夫</t>
    <phoneticPr fontId="3"/>
  </si>
  <si>
    <t>長男</t>
  </si>
  <si>
    <t>㈱○○工務店</t>
    <phoneticPr fontId="3"/>
  </si>
  <si>
    <t>○ ○   ○ ○</t>
  </si>
  <si>
    <t>代表取締役社長   福祉  花代</t>
    <phoneticPr fontId="3"/>
  </si>
  <si>
    <t>965-9999</t>
    <phoneticPr fontId="3"/>
  </si>
  <si>
    <t xml:space="preserve">会津若松市中央九丁目9番9号 </t>
    <phoneticPr fontId="3"/>
  </si>
  <si>
    <t>99-9999</t>
    <phoneticPr fontId="3"/>
  </si>
  <si>
    <t>和式便器から洋式便器へ取り替える工事一か所
便所の横手すり 1本   L型手すり 1本
寝室前廊下の縦手すり2本</t>
    <phoneticPr fontId="3"/>
  </si>
  <si>
    <t>○○〇〇信用金庫</t>
    <rPh sb="4" eb="6">
      <t>シンヨウ</t>
    </rPh>
    <rPh sb="6" eb="8">
      <t>キンコ</t>
    </rPh>
    <phoneticPr fontId="3"/>
  </si>
  <si>
    <t>普通</t>
  </si>
  <si>
    <t>㈱〇○工務店　代表取締役社長　福祉　花代</t>
    <phoneticPr fontId="3"/>
  </si>
  <si>
    <t>ｶ)△△ｺ△ｳﾑﾃﾝ ﾀﾞｲﾋﾖｳﾄﾘｼﾏﾘﾔｸｼﾔﾁｮｳ ﾌｸｼ ﾊﾅﾖ</t>
    <phoneticPr fontId="3"/>
  </si>
  <si>
    <t>若松東支店</t>
    <rPh sb="3" eb="5">
      <t>シテン</t>
    </rPh>
    <phoneticPr fontId="3"/>
  </si>
  <si>
    <t>わかまつ信用金庫</t>
    <rPh sb="4" eb="6">
      <t>シンヨウ</t>
    </rPh>
    <rPh sb="6" eb="8">
      <t>キンコ</t>
    </rPh>
    <phoneticPr fontId="3"/>
  </si>
  <si>
    <t>中央支店</t>
    <rPh sb="0" eb="2">
      <t>チュウオウ</t>
    </rPh>
    <rPh sb="2" eb="4">
      <t>シテン</t>
    </rPh>
    <phoneticPr fontId="3"/>
  </si>
  <si>
    <t>会  津     太  郎</t>
    <phoneticPr fontId="3"/>
  </si>
  <si>
    <t>アイヅタロウ</t>
    <phoneticPr fontId="3"/>
  </si>
  <si>
    <t>介護福祉用具取扱事業所</t>
    <rPh sb="0" eb="2">
      <t>カイゴ</t>
    </rPh>
    <rPh sb="2" eb="4">
      <t>フクシ</t>
    </rPh>
    <rPh sb="4" eb="6">
      <t>ヨウグ</t>
    </rPh>
    <rPh sb="6" eb="8">
      <t>トリアツカイ</t>
    </rPh>
    <rPh sb="8" eb="11">
      <t>ジギョウショ</t>
    </rPh>
    <phoneticPr fontId="3"/>
  </si>
  <si>
    <t>○○介護福祉㈱</t>
    <rPh sb="2" eb="4">
      <t>カイゴ</t>
    </rPh>
    <rPh sb="4" eb="6">
      <t>フクシ</t>
    </rPh>
    <phoneticPr fontId="3"/>
  </si>
  <si>
    <t>住宅改修事業所</t>
    <rPh sb="0" eb="2">
      <t>ジュウタク</t>
    </rPh>
    <rPh sb="2" eb="4">
      <t>カイシュウ</t>
    </rPh>
    <rPh sb="4" eb="7">
      <t>ジギョウショ</t>
    </rPh>
    <phoneticPr fontId="3"/>
  </si>
  <si>
    <t>（住民票上の住所）</t>
    <rPh sb="1" eb="4">
      <t>ジュウミンヒョウ</t>
    </rPh>
    <rPh sb="4" eb="5">
      <t>ジョウ</t>
    </rPh>
    <rPh sb="6" eb="8">
      <t>ジュウショ</t>
    </rPh>
    <phoneticPr fontId="3"/>
  </si>
  <si>
    <t>生保者の場合は自治体から自己負担額分の振込を確認しているか？</t>
    <rPh sb="0" eb="2">
      <t>セイホ</t>
    </rPh>
    <rPh sb="2" eb="3">
      <t>シャ</t>
    </rPh>
    <rPh sb="4" eb="6">
      <t>バアイ</t>
    </rPh>
    <rPh sb="7" eb="10">
      <t>ジチタイ</t>
    </rPh>
    <rPh sb="12" eb="14">
      <t>ジコ</t>
    </rPh>
    <rPh sb="14" eb="16">
      <t>フタン</t>
    </rPh>
    <rPh sb="16" eb="17">
      <t>ガク</t>
    </rPh>
    <rPh sb="17" eb="18">
      <t>ブン</t>
    </rPh>
    <rPh sb="19" eb="21">
      <t>フリコミ</t>
    </rPh>
    <rPh sb="22" eb="24">
      <t>カクニン</t>
    </rPh>
    <phoneticPr fontId="3"/>
  </si>
  <si>
    <t>生保者の場合は事前に保護担当者から住宅改修の自己負担額について了承を得ているか？</t>
    <rPh sb="0" eb="2">
      <t>セイホ</t>
    </rPh>
    <rPh sb="2" eb="3">
      <t>シャ</t>
    </rPh>
    <rPh sb="4" eb="6">
      <t>バアイ</t>
    </rPh>
    <rPh sb="7" eb="9">
      <t>ジゼン</t>
    </rPh>
    <rPh sb="10" eb="12">
      <t>ホゴ</t>
    </rPh>
    <rPh sb="12" eb="14">
      <t>タントウ</t>
    </rPh>
    <rPh sb="14" eb="15">
      <t>シャ</t>
    </rPh>
    <rPh sb="17" eb="19">
      <t>ジュウタク</t>
    </rPh>
    <rPh sb="19" eb="21">
      <t>カイシュウ</t>
    </rPh>
    <rPh sb="22" eb="24">
      <t>ジコ</t>
    </rPh>
    <rPh sb="24" eb="26">
      <t>フタン</t>
    </rPh>
    <rPh sb="26" eb="27">
      <t>ガク</t>
    </rPh>
    <rPh sb="31" eb="33">
      <t>リョウショウ</t>
    </rPh>
    <rPh sb="34" eb="35">
      <t>エ</t>
    </rPh>
    <phoneticPr fontId="3"/>
  </si>
  <si>
    <t>過去に申請した
工事費金額計</t>
    <rPh sb="0" eb="2">
      <t>カコ</t>
    </rPh>
    <rPh sb="3" eb="5">
      <t>シンセイ</t>
    </rPh>
    <rPh sb="8" eb="11">
      <t>コウジヒ</t>
    </rPh>
    <rPh sb="11" eb="12">
      <t>キン</t>
    </rPh>
    <rPh sb="12" eb="13">
      <t>ガク</t>
    </rPh>
    <rPh sb="13" eb="14">
      <t>ケイ</t>
    </rPh>
    <phoneticPr fontId="3"/>
  </si>
  <si>
    <t>印</t>
    <rPh sb="0" eb="1">
      <t>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</si>
</sst>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ggg\ \ ee\ \ &quot;年&quot;\ \ m\ \ &quot;月&quot;\ \ d\ \ &quot;日&quot;"/>
    <numFmt numFmtId="177" formatCode="#,##0_ &quot;円&quot;"/>
    <numFmt numFmtId="178" formatCode="&quot;申&quot;&quot;請&quot;&quot;月&quot;&quot;日&quot;\ \ ggg\ \ ee\ \ &quot;年&quot;\ \ m\ \ &quot;月&quot;\ \ d\ \ &quot;日&quot;"/>
    <numFmt numFmtId="179" formatCode="0\ &quot;歳&quot;"/>
    <numFmt numFmtId="180" formatCode="[$-411]ge\.m\.d;@"/>
    <numFmt numFmtId="181" formatCode="ggg\ \ ee&quot;年&quot;\ m&quot;月&quot;\ d&quot;日&quot;\ \ &quot;～&quot;"/>
    <numFmt numFmtId="182" formatCode="ggg\ \ ee\ &quot;年&quot;\ m\ &quot;月&quot;\ d\ &quot;日&quot;"/>
    <numFmt numFmtId="183" formatCode="#,##0\ &quot;円&quot;"/>
    <numFmt numFmtId="184" formatCode="000"/>
    <numFmt numFmtId="185" formatCode="0000000"/>
    <numFmt numFmtId="186" formatCode="0000"/>
    <numFmt numFmtId="187" formatCode="[$-411]ggge&quot;年&quot;\ m&quot;月&quot;\ d&quot;日&quot;"/>
    <numFmt numFmtId="188" formatCode="[$-411]ggge&quot;年&quot;m&quot;月&quot;d&quot;日&quot;;@"/>
    <numFmt numFmtId="189" formatCode="ggg\ \ e\ \ &quot;年&quot;\ \ m\ \ &quot;月&quot;\ \ d\ \ &quot;日&quot;"/>
    <numFmt numFmtId="190" formatCode="0.0000"/>
  </numFmts>
  <fonts count="42">
    <font>
      <sz val="11"/>
      <color theme="1"/>
      <name val="ＭＳ Ｐゴシック"/>
      <family val="2"/>
      <charset val="128"/>
      <scheme val="minor"/>
    </font>
    <font>
      <sz val="11"/>
      <name val="ＭＳ Ｐゴシック"/>
      <family val="3"/>
      <charset val="128"/>
    </font>
    <font>
      <sz val="14"/>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b/>
      <sz val="18"/>
      <name val="ＤＦ特太ゴシック体"/>
      <family val="3"/>
      <charset val="128"/>
    </font>
    <font>
      <b/>
      <sz val="14"/>
      <name val="ＤＦ特太ゴシック体"/>
      <family val="3"/>
      <charset val="128"/>
    </font>
    <font>
      <b/>
      <sz val="16"/>
      <name val="ＤＦＰ特太ゴシック体"/>
      <family val="3"/>
      <charset val="128"/>
    </font>
    <font>
      <sz val="20"/>
      <name val="ＭＳ Ｐゴシック"/>
      <family val="3"/>
      <charset val="128"/>
    </font>
    <font>
      <sz val="18"/>
      <name val="ＭＳ Ｐゴシック"/>
      <family val="3"/>
      <charset val="128"/>
    </font>
    <font>
      <sz val="16"/>
      <name val="ＭＳ Ｐゴシック"/>
      <family val="3"/>
      <charset val="128"/>
    </font>
    <font>
      <b/>
      <sz val="14"/>
      <name val="ＭＳ Ｐゴシック"/>
      <family val="3"/>
      <charset val="128"/>
    </font>
    <font>
      <b/>
      <sz val="14"/>
      <name val="ＤＦＰ特太ゴシック体"/>
      <family val="3"/>
      <charset val="128"/>
    </font>
    <font>
      <b/>
      <sz val="12"/>
      <name val="ＤＦＰ特太ゴシック体"/>
      <family val="3"/>
      <charset val="128"/>
    </font>
    <font>
      <b/>
      <sz val="12"/>
      <name val="ＭＳ Ｐゴシック"/>
      <family val="3"/>
      <charset val="128"/>
    </font>
    <font>
      <b/>
      <u/>
      <sz val="12"/>
      <name val="ＭＳ Ｐゴシック"/>
      <family val="3"/>
      <charset val="128"/>
    </font>
    <font>
      <b/>
      <sz val="16"/>
      <name val="ＭＳ Ｐゴシック"/>
      <family val="3"/>
      <charset val="128"/>
    </font>
    <font>
      <b/>
      <sz val="20"/>
      <name val="ＭＳ Ｐゴシック"/>
      <family val="3"/>
      <charset val="128"/>
    </font>
    <font>
      <sz val="14"/>
      <name val="ＭＳ Ｐ明朝"/>
      <family val="1"/>
      <charset val="128"/>
    </font>
    <font>
      <sz val="9"/>
      <name val="ＭＳ Ｐゴシック"/>
      <family val="3"/>
      <charset val="128"/>
    </font>
    <font>
      <sz val="11"/>
      <name val="ＭＳ Ｐ明朝"/>
      <family val="1"/>
      <charset val="128"/>
    </font>
    <font>
      <sz val="10"/>
      <name val="ＭＳ Ｐゴシック"/>
      <family val="3"/>
      <charset val="128"/>
    </font>
    <font>
      <b/>
      <sz val="18"/>
      <name val="ＭＳ Ｐゴシック"/>
      <family val="3"/>
      <charset val="128"/>
    </font>
    <font>
      <sz val="12"/>
      <name val="HG創英角ｺﾞｼｯｸUB"/>
      <family val="3"/>
      <charset val="128"/>
    </font>
    <font>
      <sz val="10"/>
      <name val="ＭＳ Ｐ明朝"/>
      <family val="1"/>
      <charset val="128"/>
    </font>
    <font>
      <sz val="8"/>
      <name val="ＭＳ Ｐゴシック"/>
      <family val="3"/>
      <charset val="128"/>
    </font>
    <font>
      <sz val="24"/>
      <name val="ＭＳ Ｐゴシック"/>
      <family val="3"/>
      <charset val="128"/>
    </font>
    <font>
      <sz val="8"/>
      <name val="ＭＳ Ｐ明朝"/>
      <family val="1"/>
      <charset val="128"/>
    </font>
    <font>
      <sz val="12"/>
      <name val="ＭＳ Ｐ明朝"/>
      <family val="1"/>
      <charset val="128"/>
    </font>
    <font>
      <b/>
      <sz val="16"/>
      <name val="ＭＳ Ｐ明朝"/>
      <family val="1"/>
      <charset val="128"/>
    </font>
    <font>
      <sz val="11"/>
      <color rgb="FFFF0000"/>
      <name val="ＭＳ Ｐゴシック"/>
      <family val="2"/>
      <charset val="128"/>
      <scheme val="minor"/>
    </font>
    <font>
      <b/>
      <sz val="11"/>
      <color rgb="FFFF0000"/>
      <name val="ＭＳ Ｐゴシック"/>
      <family val="3"/>
      <charset val="128"/>
    </font>
    <font>
      <sz val="11"/>
      <name val="ＭＳ Ｐゴシック"/>
      <family val="2"/>
      <charset val="128"/>
      <scheme val="minor"/>
    </font>
    <font>
      <sz val="11"/>
      <color rgb="FFFF0000"/>
      <name val="ＭＳ Ｐゴシック"/>
      <family val="3"/>
      <charset val="128"/>
      <scheme val="minor"/>
    </font>
    <font>
      <sz val="12"/>
      <color theme="1"/>
      <name val="ＭＳ Ｐ明朝"/>
      <family val="1"/>
      <charset val="128"/>
    </font>
    <font>
      <sz val="20"/>
      <color theme="1"/>
      <name val="ＭＳ Ｐ明朝"/>
      <family val="1"/>
      <charset val="128"/>
    </font>
    <font>
      <b/>
      <sz val="12"/>
      <color theme="1"/>
      <name val="ＭＳ Ｐ明朝"/>
      <family val="1"/>
      <charset val="128"/>
    </font>
    <font>
      <sz val="14"/>
      <color theme="1"/>
      <name val="ＭＳ Ｐゴシック"/>
      <family val="3"/>
      <charset val="128"/>
      <scheme val="minor"/>
    </font>
    <font>
      <sz val="10"/>
      <color theme="1"/>
      <name val="ＭＳ Ｐゴシック"/>
      <family val="3"/>
      <charset val="128"/>
      <scheme val="minor"/>
    </font>
    <font>
      <u/>
      <sz val="11"/>
      <color theme="10"/>
      <name val="ＭＳ Ｐゴシック"/>
      <family val="2"/>
      <charset val="128"/>
      <scheme val="minor"/>
    </font>
    <font>
      <sz val="11"/>
      <name val="ＭＳ Ｐゴシック"/>
      <family val="3"/>
      <charset val="128"/>
      <scheme val="minor"/>
    </font>
  </fonts>
  <fills count="8">
    <fill>
      <patternFill patternType="none"/>
    </fill>
    <fill>
      <patternFill patternType="gray125"/>
    </fill>
    <fill>
      <patternFill patternType="solid">
        <fgColor indexed="8"/>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s>
  <borders count="16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tted">
        <color indexed="64"/>
      </left>
      <right/>
      <top style="medium">
        <color indexed="64"/>
      </top>
      <bottom/>
      <diagonal/>
    </border>
    <border>
      <left style="thin">
        <color indexed="64"/>
      </left>
      <right style="medium">
        <color indexed="64"/>
      </right>
      <top style="medium">
        <color indexed="64"/>
      </top>
      <bottom/>
      <diagonal/>
    </border>
    <border>
      <left style="dotted">
        <color indexed="64"/>
      </left>
      <right/>
      <top/>
      <bottom/>
      <diagonal/>
    </border>
    <border>
      <left style="thin">
        <color indexed="64"/>
      </left>
      <right style="medium">
        <color indexed="64"/>
      </right>
      <top/>
      <bottom/>
      <diagonal/>
    </border>
    <border>
      <left style="dotted">
        <color indexed="64"/>
      </left>
      <right/>
      <top/>
      <bottom style="thin">
        <color indexed="64"/>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right style="dotted">
        <color indexed="64"/>
      </right>
      <top/>
      <bottom/>
      <diagonal/>
    </border>
    <border>
      <left style="thin">
        <color indexed="64"/>
      </left>
      <right style="medium">
        <color indexed="64"/>
      </right>
      <top/>
      <bottom style="thin">
        <color indexed="64"/>
      </bottom>
      <diagonal/>
    </border>
    <border>
      <left style="dotted">
        <color indexed="64"/>
      </left>
      <right/>
      <top/>
      <bottom style="medium">
        <color indexed="64"/>
      </bottom>
      <diagonal/>
    </border>
    <border>
      <left style="medium">
        <color indexed="64"/>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hair">
        <color indexed="64"/>
      </right>
      <top style="medium">
        <color indexed="64"/>
      </top>
      <bottom style="thin">
        <color indexed="64"/>
      </bottom>
      <diagonal/>
    </border>
    <border>
      <left style="medium">
        <color indexed="64"/>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right style="thick">
        <color indexed="64"/>
      </right>
      <top style="dotted">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n">
        <color indexed="64"/>
      </left>
      <right style="thin">
        <color indexed="64"/>
      </right>
      <top/>
      <bottom style="thick">
        <color indexed="64"/>
      </bottom>
      <diagonal/>
    </border>
    <border>
      <left style="thin">
        <color indexed="64"/>
      </left>
      <right style="thin">
        <color indexed="64"/>
      </right>
      <top style="dashed">
        <color indexed="64"/>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medium">
        <color indexed="64"/>
      </right>
      <top style="thin">
        <color indexed="64"/>
      </top>
      <bottom style="dotted">
        <color indexed="64"/>
      </bottom>
      <diagonal/>
    </border>
    <border>
      <left/>
      <right style="medium">
        <color indexed="64"/>
      </right>
      <top style="thin">
        <color indexed="64"/>
      </top>
      <bottom style="dashed">
        <color indexed="64"/>
      </bottom>
      <diagonal/>
    </border>
    <border>
      <left/>
      <right style="thick">
        <color indexed="64"/>
      </right>
      <top style="thin">
        <color indexed="64"/>
      </top>
      <bottom style="dotted">
        <color indexed="64"/>
      </bottom>
      <diagonal/>
    </border>
  </borders>
  <cellStyleXfs count="3">
    <xf numFmtId="0" fontId="0" fillId="0" borderId="0">
      <alignment vertical="center"/>
    </xf>
    <xf numFmtId="0" fontId="1" fillId="0" borderId="0"/>
    <xf numFmtId="0" fontId="40" fillId="0" borderId="0" applyNumberFormat="0" applyFill="0" applyBorder="0" applyAlignment="0" applyProtection="0">
      <alignment vertical="center"/>
    </xf>
  </cellStyleXfs>
  <cellXfs count="943">
    <xf numFmtId="0" fontId="0" fillId="0" borderId="0" xfId="0">
      <alignment vertical="center"/>
    </xf>
    <xf numFmtId="0" fontId="2" fillId="0" borderId="0" xfId="1" applyFont="1"/>
    <xf numFmtId="0" fontId="5" fillId="0" borderId="0" xfId="1" applyFont="1"/>
    <xf numFmtId="0" fontId="1" fillId="0" borderId="0" xfId="1" applyFont="1"/>
    <xf numFmtId="0" fontId="7" fillId="0" borderId="0" xfId="1" applyFont="1"/>
    <xf numFmtId="0" fontId="2" fillId="0" borderId="0" xfId="1" applyFont="1" applyBorder="1"/>
    <xf numFmtId="0" fontId="2" fillId="0" borderId="1" xfId="1" applyFont="1" applyBorder="1" applyAlignment="1">
      <alignment horizontal="center"/>
    </xf>
    <xf numFmtId="0" fontId="2" fillId="0" borderId="3" xfId="1" applyFont="1" applyBorder="1" applyAlignment="1">
      <alignment horizontal="center" vertical="center"/>
    </xf>
    <xf numFmtId="0" fontId="2" fillId="0" borderId="5" xfId="1" applyFont="1" applyBorder="1" applyAlignment="1">
      <alignment horizontal="center"/>
    </xf>
    <xf numFmtId="0" fontId="2" fillId="0" borderId="6" xfId="1" applyFont="1" applyBorder="1" applyAlignment="1">
      <alignment horizontal="distributed" vertical="center"/>
    </xf>
    <xf numFmtId="0" fontId="2" fillId="0" borderId="3" xfId="1" applyFont="1" applyBorder="1"/>
    <xf numFmtId="0" fontId="2" fillId="0" borderId="12" xfId="1" applyFont="1" applyBorder="1" applyAlignment="1">
      <alignment horizontal="distributed" vertical="center"/>
    </xf>
    <xf numFmtId="0" fontId="2" fillId="0" borderId="13" xfId="1" applyFont="1" applyBorder="1" applyAlignment="1">
      <alignment horizontal="distributed" vertical="center"/>
    </xf>
    <xf numFmtId="0" fontId="2" fillId="0" borderId="10" xfId="1" applyFont="1" applyBorder="1"/>
    <xf numFmtId="0" fontId="2" fillId="0" borderId="2" xfId="1" applyFont="1" applyBorder="1"/>
    <xf numFmtId="0" fontId="2" fillId="0" borderId="7" xfId="1" applyFont="1" applyBorder="1"/>
    <xf numFmtId="0" fontId="2" fillId="0" borderId="8" xfId="1" applyFont="1" applyBorder="1"/>
    <xf numFmtId="0" fontId="2" fillId="0" borderId="0" xfId="1" applyFont="1" applyAlignment="1">
      <alignment vertical="top"/>
    </xf>
    <xf numFmtId="0" fontId="2" fillId="0" borderId="29" xfId="1" applyFont="1" applyBorder="1" applyAlignment="1">
      <alignment horizontal="center" vertical="center"/>
    </xf>
    <xf numFmtId="0" fontId="12" fillId="0" borderId="0" xfId="1" applyFont="1"/>
    <xf numFmtId="0" fontId="14" fillId="0" borderId="0" xfId="1" applyFont="1"/>
    <xf numFmtId="0" fontId="1" fillId="0" borderId="0" xfId="1"/>
    <xf numFmtId="0" fontId="1" fillId="0" borderId="26" xfId="1" applyBorder="1"/>
    <xf numFmtId="0" fontId="15" fillId="0" borderId="26" xfId="1" applyFont="1" applyBorder="1" applyAlignment="1">
      <alignment horizontal="right"/>
    </xf>
    <xf numFmtId="0" fontId="2" fillId="0" borderId="40" xfId="1" applyFont="1" applyBorder="1" applyAlignment="1">
      <alignment horizontal="distributed" vertical="center"/>
    </xf>
    <xf numFmtId="0" fontId="2" fillId="0" borderId="29" xfId="1" applyFont="1" applyBorder="1" applyAlignment="1">
      <alignment horizontal="center" vertical="center" shrinkToFit="1"/>
    </xf>
    <xf numFmtId="0" fontId="2" fillId="0" borderId="28" xfId="1" applyFont="1" applyBorder="1" applyAlignment="1">
      <alignment horizontal="center" vertical="center"/>
    </xf>
    <xf numFmtId="0" fontId="2" fillId="0" borderId="43" xfId="1" applyFont="1" applyBorder="1" applyAlignment="1">
      <alignment horizontal="center" vertical="center"/>
    </xf>
    <xf numFmtId="0" fontId="2" fillId="0" borderId="3" xfId="1" applyFont="1" applyBorder="1" applyAlignment="1">
      <alignment horizontal="distributed"/>
    </xf>
    <xf numFmtId="0" fontId="2" fillId="0" borderId="50" xfId="1" applyFont="1" applyBorder="1" applyAlignment="1">
      <alignment horizontal="distributed" vertical="center"/>
    </xf>
    <xf numFmtId="0" fontId="2" fillId="0" borderId="0" xfId="1" applyFont="1" applyBorder="1" applyAlignment="1">
      <alignment horizontal="center" vertical="center"/>
    </xf>
    <xf numFmtId="0" fontId="2" fillId="0" borderId="0" xfId="1" applyFont="1" applyBorder="1" applyAlignment="1">
      <alignment horizontal="distributed" vertical="center"/>
    </xf>
    <xf numFmtId="0" fontId="2" fillId="0" borderId="35" xfId="1" applyFont="1" applyBorder="1" applyAlignment="1">
      <alignment horizontal="center" vertical="center"/>
    </xf>
    <xf numFmtId="0" fontId="2" fillId="0" borderId="50" xfId="1" applyFont="1" applyBorder="1"/>
    <xf numFmtId="0" fontId="2" fillId="0" borderId="35" xfId="1" applyFont="1" applyBorder="1"/>
    <xf numFmtId="0" fontId="2" fillId="0" borderId="0" xfId="1" applyFont="1" applyBorder="1" applyAlignment="1">
      <alignment horizontal="right" vertical="center"/>
    </xf>
    <xf numFmtId="0" fontId="1" fillId="0" borderId="0" xfId="1" applyAlignment="1">
      <alignment vertical="center"/>
    </xf>
    <xf numFmtId="0" fontId="2" fillId="0" borderId="0" xfId="1" applyFont="1" applyBorder="1" applyAlignment="1">
      <alignment vertical="center"/>
    </xf>
    <xf numFmtId="0" fontId="2" fillId="0" borderId="35" xfId="1" applyFont="1" applyBorder="1" applyAlignment="1">
      <alignment vertical="center"/>
    </xf>
    <xf numFmtId="0" fontId="2" fillId="0" borderId="50" xfId="1" applyFont="1" applyBorder="1" applyAlignment="1">
      <alignment vertical="center"/>
    </xf>
    <xf numFmtId="0" fontId="2" fillId="0" borderId="36" xfId="1" applyFont="1" applyBorder="1"/>
    <xf numFmtId="0" fontId="2" fillId="0" borderId="26" xfId="1" applyFont="1" applyBorder="1"/>
    <xf numFmtId="0" fontId="2" fillId="0" borderId="26" xfId="1" applyFont="1" applyBorder="1" applyAlignment="1">
      <alignment vertical="top"/>
    </xf>
    <xf numFmtId="0" fontId="2" fillId="0" borderId="39" xfId="1" applyFont="1" applyBorder="1"/>
    <xf numFmtId="0" fontId="2" fillId="0" borderId="44" xfId="1" applyFont="1" applyBorder="1" applyAlignment="1">
      <alignment horizontal="distributed"/>
    </xf>
    <xf numFmtId="0" fontId="2" fillId="0" borderId="10" xfId="1" applyFont="1" applyBorder="1" applyAlignment="1">
      <alignment horizontal="distributed"/>
    </xf>
    <xf numFmtId="0" fontId="2" fillId="0" borderId="51" xfId="1" applyFont="1" applyBorder="1" applyAlignment="1">
      <alignment horizontal="distributed"/>
    </xf>
    <xf numFmtId="0" fontId="1" fillId="0" borderId="0" xfId="1" applyBorder="1"/>
    <xf numFmtId="0" fontId="1" fillId="0" borderId="46" xfId="1" applyBorder="1" applyAlignment="1">
      <alignment vertical="top"/>
    </xf>
    <xf numFmtId="0" fontId="2" fillId="0" borderId="48" xfId="1" applyFont="1" applyBorder="1"/>
    <xf numFmtId="0" fontId="2" fillId="0" borderId="1" xfId="1" applyFont="1" applyBorder="1" applyAlignment="1">
      <alignment vertical="center"/>
    </xf>
    <xf numFmtId="0" fontId="2" fillId="0" borderId="3" xfId="1" applyFont="1" applyBorder="1" applyAlignment="1">
      <alignment vertical="center"/>
    </xf>
    <xf numFmtId="0" fontId="2" fillId="0" borderId="53" xfId="1" applyFont="1" applyBorder="1" applyAlignment="1">
      <alignment vertical="center"/>
    </xf>
    <xf numFmtId="0" fontId="2" fillId="0" borderId="0" xfId="1" applyFont="1" applyAlignment="1">
      <alignment vertical="center"/>
    </xf>
    <xf numFmtId="0" fontId="2" fillId="0" borderId="2" xfId="1" applyFont="1" applyBorder="1" applyAlignment="1"/>
    <xf numFmtId="0" fontId="2" fillId="0" borderId="3" xfId="1" applyFont="1" applyBorder="1" applyAlignment="1">
      <alignment horizontal="left"/>
    </xf>
    <xf numFmtId="0" fontId="2" fillId="0" borderId="4" xfId="1" applyFont="1" applyBorder="1" applyAlignment="1"/>
    <xf numFmtId="0" fontId="2" fillId="0" borderId="10" xfId="1" applyFont="1" applyBorder="1" applyAlignment="1"/>
    <xf numFmtId="0" fontId="2" fillId="0" borderId="7" xfId="1" applyFont="1" applyBorder="1" applyAlignment="1">
      <alignment vertical="top"/>
    </xf>
    <xf numFmtId="0" fontId="2" fillId="0" borderId="8" xfId="1" applyFont="1" applyBorder="1" applyAlignment="1">
      <alignment vertical="top"/>
    </xf>
    <xf numFmtId="0" fontId="2" fillId="0" borderId="9" xfId="1" applyFont="1" applyBorder="1" applyAlignment="1">
      <alignment vertical="top"/>
    </xf>
    <xf numFmtId="0" fontId="11" fillId="0" borderId="0" xfId="1" applyFont="1"/>
    <xf numFmtId="0" fontId="17" fillId="0" borderId="0" xfId="1" applyFont="1"/>
    <xf numFmtId="0" fontId="18" fillId="0" borderId="0" xfId="1" applyFont="1"/>
    <xf numFmtId="0" fontId="1" fillId="0" borderId="0" xfId="1" applyFont="1" applyBorder="1"/>
    <xf numFmtId="0" fontId="2" fillId="0" borderId="0" xfId="1" applyFont="1" applyBorder="1" applyAlignment="1">
      <alignment horizontal="center"/>
    </xf>
    <xf numFmtId="0" fontId="1" fillId="0" borderId="0" xfId="1" applyFont="1" applyBorder="1" applyAlignment="1">
      <alignment horizontal="center" vertical="center" wrapText="1"/>
    </xf>
    <xf numFmtId="0" fontId="1" fillId="0" borderId="0" xfId="1" applyFont="1" applyBorder="1" applyAlignment="1"/>
    <xf numFmtId="0" fontId="1" fillId="0" borderId="0" xfId="1" applyFont="1" applyBorder="1" applyAlignment="1">
      <alignment horizontal="center"/>
    </xf>
    <xf numFmtId="0" fontId="1" fillId="0" borderId="0" xfId="1" applyFont="1" applyBorder="1" applyAlignment="1">
      <alignment horizontal="center" vertical="center"/>
    </xf>
    <xf numFmtId="0" fontId="21" fillId="0" borderId="0" xfId="1" applyFont="1" applyBorder="1" applyAlignment="1">
      <alignment horizontal="center" vertical="center"/>
    </xf>
    <xf numFmtId="0" fontId="1" fillId="0" borderId="0" xfId="1" applyFont="1" applyBorder="1" applyAlignment="1">
      <alignment horizontal="center" wrapText="1"/>
    </xf>
    <xf numFmtId="0" fontId="22" fillId="0" borderId="0" xfId="1" applyFont="1" applyBorder="1" applyAlignment="1">
      <alignment horizontal="center" vertical="center"/>
    </xf>
    <xf numFmtId="0" fontId="22" fillId="0" borderId="0" xfId="1" applyFont="1" applyBorder="1" applyAlignment="1">
      <alignment horizontal="center"/>
    </xf>
    <xf numFmtId="0" fontId="2" fillId="0" borderId="0" xfId="1" applyFont="1" applyAlignment="1">
      <alignment horizontal="left"/>
    </xf>
    <xf numFmtId="0" fontId="1" fillId="0" borderId="0" xfId="1" applyFont="1" applyAlignment="1">
      <alignment horizontal="center"/>
    </xf>
    <xf numFmtId="0" fontId="1" fillId="0" borderId="0" xfId="1" applyFont="1" applyAlignment="1">
      <alignment horizontal="center" vertical="center"/>
    </xf>
    <xf numFmtId="0" fontId="1" fillId="0" borderId="73" xfId="1" applyFont="1" applyBorder="1"/>
    <xf numFmtId="0" fontId="1" fillId="0" borderId="74" xfId="1" applyFont="1" applyBorder="1" applyAlignment="1">
      <alignment horizontal="center"/>
    </xf>
    <xf numFmtId="0" fontId="22" fillId="0" borderId="74" xfId="1" applyFont="1" applyBorder="1" applyAlignment="1">
      <alignment horizontal="center"/>
    </xf>
    <xf numFmtId="0" fontId="22" fillId="0" borderId="74" xfId="1" applyFont="1" applyBorder="1"/>
    <xf numFmtId="0" fontId="1" fillId="0" borderId="77" xfId="1" applyFont="1" applyBorder="1"/>
    <xf numFmtId="0" fontId="1" fillId="0" borderId="78" xfId="1" applyFont="1" applyBorder="1" applyAlignment="1">
      <alignment horizontal="center"/>
    </xf>
    <xf numFmtId="0" fontId="22" fillId="0" borderId="78" xfId="1" applyFont="1" applyBorder="1" applyAlignment="1">
      <alignment horizontal="center"/>
    </xf>
    <xf numFmtId="0" fontId="22" fillId="0" borderId="78" xfId="1" applyFont="1" applyBorder="1"/>
    <xf numFmtId="0" fontId="1" fillId="0" borderId="78" xfId="1" applyFont="1" applyBorder="1" applyAlignment="1"/>
    <xf numFmtId="0" fontId="22" fillId="0" borderId="78" xfId="1" applyFont="1" applyBorder="1" applyAlignment="1"/>
    <xf numFmtId="0" fontId="1" fillId="0" borderId="77" xfId="1" applyFont="1" applyBorder="1" applyAlignment="1"/>
    <xf numFmtId="0" fontId="1" fillId="0" borderId="78" xfId="1" applyFont="1" applyBorder="1" applyAlignment="1">
      <alignment horizontal="center" vertical="center"/>
    </xf>
    <xf numFmtId="0" fontId="22" fillId="0" borderId="78" xfId="1" applyFont="1" applyBorder="1" applyAlignment="1">
      <alignment horizontal="center" vertical="center"/>
    </xf>
    <xf numFmtId="0" fontId="1" fillId="0" borderId="78" xfId="1" applyFont="1" applyBorder="1"/>
    <xf numFmtId="0" fontId="1" fillId="0" borderId="78" xfId="1" applyFont="1" applyBorder="1" applyAlignment="1">
      <alignment horizontal="left"/>
    </xf>
    <xf numFmtId="0" fontId="22" fillId="0" borderId="78" xfId="1" applyFont="1" applyBorder="1" applyAlignment="1">
      <alignment horizontal="right"/>
    </xf>
    <xf numFmtId="0" fontId="1" fillId="0" borderId="82" xfId="1" applyFont="1" applyBorder="1"/>
    <xf numFmtId="0" fontId="1" fillId="0" borderId="83" xfId="1" applyFont="1" applyBorder="1"/>
    <xf numFmtId="0" fontId="22" fillId="0" borderId="83" xfId="1" applyFont="1" applyBorder="1"/>
    <xf numFmtId="0" fontId="22" fillId="0" borderId="0" xfId="1" applyFont="1" applyBorder="1"/>
    <xf numFmtId="0" fontId="22" fillId="0" borderId="26" xfId="1" applyFont="1" applyBorder="1"/>
    <xf numFmtId="0" fontId="17" fillId="0" borderId="0" xfId="1" applyFont="1" applyAlignment="1">
      <alignment vertical="center"/>
    </xf>
    <xf numFmtId="0" fontId="23" fillId="0" borderId="0" xfId="1" applyFont="1"/>
    <xf numFmtId="0" fontId="2" fillId="0" borderId="86" xfId="1" applyFont="1" applyBorder="1" applyAlignment="1">
      <alignment horizontal="center" vertical="center" wrapText="1"/>
    </xf>
    <xf numFmtId="0" fontId="20" fillId="0" borderId="0" xfId="1" applyFont="1" applyBorder="1" applyAlignment="1"/>
    <xf numFmtId="0" fontId="2" fillId="0" borderId="72" xfId="1" applyFont="1" applyBorder="1" applyAlignment="1">
      <alignment horizontal="left" vertical="center"/>
    </xf>
    <xf numFmtId="0" fontId="20" fillId="0" borderId="32" xfId="1" applyFont="1" applyBorder="1" applyAlignment="1">
      <alignment horizontal="left" vertical="center"/>
    </xf>
    <xf numFmtId="0" fontId="1" fillId="0" borderId="92" xfId="1" applyFont="1" applyBorder="1" applyAlignment="1">
      <alignment horizontal="center" vertical="center"/>
    </xf>
    <xf numFmtId="0" fontId="1" fillId="0" borderId="72" xfId="1" applyFont="1" applyBorder="1" applyAlignment="1">
      <alignment horizontal="center" vertical="center"/>
    </xf>
    <xf numFmtId="0" fontId="2" fillId="0" borderId="31" xfId="1" applyFont="1" applyBorder="1"/>
    <xf numFmtId="0" fontId="1" fillId="0" borderId="31" xfId="1" applyFont="1" applyBorder="1"/>
    <xf numFmtId="0" fontId="20" fillId="0" borderId="31" xfId="1" applyFont="1" applyBorder="1"/>
    <xf numFmtId="0" fontId="26" fillId="0" borderId="31" xfId="1" applyFont="1" applyBorder="1"/>
    <xf numFmtId="0" fontId="1" fillId="0" borderId="33" xfId="1" applyFont="1" applyBorder="1"/>
    <xf numFmtId="0" fontId="20" fillId="0" borderId="0" xfId="1" applyFont="1" applyAlignment="1">
      <alignment vertical="top"/>
    </xf>
    <xf numFmtId="0" fontId="1" fillId="0" borderId="94" xfId="1" applyFont="1" applyBorder="1" applyAlignment="1">
      <alignment horizontal="center" vertical="center"/>
    </xf>
    <xf numFmtId="0" fontId="1" fillId="0" borderId="50" xfId="1" applyFont="1" applyBorder="1" applyAlignment="1">
      <alignment horizontal="center" vertical="center"/>
    </xf>
    <xf numFmtId="0" fontId="10" fillId="0" borderId="0" xfId="1" applyFont="1" applyBorder="1" applyAlignment="1">
      <alignment horizontal="right" vertical="center"/>
    </xf>
    <xf numFmtId="0" fontId="20" fillId="0" borderId="0" xfId="1" applyFont="1" applyBorder="1" applyAlignment="1">
      <alignment horizontal="left" indent="2"/>
    </xf>
    <xf numFmtId="0" fontId="2" fillId="0" borderId="50" xfId="1" applyFont="1" applyBorder="1" applyAlignment="1">
      <alignment horizontal="left" vertical="center"/>
    </xf>
    <xf numFmtId="0" fontId="20" fillId="0" borderId="11" xfId="1" applyFont="1" applyBorder="1" applyAlignment="1">
      <alignment horizontal="left" vertical="center"/>
    </xf>
    <xf numFmtId="0" fontId="2" fillId="0" borderId="50" xfId="1" applyFont="1" applyBorder="1" applyAlignment="1">
      <alignment horizontal="center" vertical="center"/>
    </xf>
    <xf numFmtId="0" fontId="20" fillId="0" borderId="11" xfId="1" applyFont="1" applyFill="1" applyBorder="1" applyAlignment="1">
      <alignment horizontal="left" vertical="top"/>
    </xf>
    <xf numFmtId="0" fontId="2" fillId="0" borderId="0" xfId="1" applyFont="1" applyBorder="1" applyAlignment="1">
      <alignment horizontal="right"/>
    </xf>
    <xf numFmtId="0" fontId="1" fillId="0" borderId="94" xfId="1" applyFont="1" applyBorder="1"/>
    <xf numFmtId="0" fontId="20" fillId="0" borderId="3" xfId="1" applyFont="1" applyBorder="1" applyAlignment="1"/>
    <xf numFmtId="0" fontId="2" fillId="0" borderId="34" xfId="1" applyFont="1" applyBorder="1" applyAlignment="1">
      <alignment horizontal="center" vertical="center"/>
    </xf>
    <xf numFmtId="0" fontId="20" fillId="0" borderId="4" xfId="1" applyFont="1" applyBorder="1" applyAlignment="1">
      <alignment horizontal="left" vertical="center"/>
    </xf>
    <xf numFmtId="0" fontId="1" fillId="0" borderId="97" xfId="1" applyFont="1" applyBorder="1" applyAlignment="1">
      <alignment horizontal="center" vertical="center"/>
    </xf>
    <xf numFmtId="0" fontId="1" fillId="0" borderId="50" xfId="1" applyFont="1" applyBorder="1"/>
    <xf numFmtId="0" fontId="1" fillId="0" borderId="50" xfId="1" applyFont="1" applyBorder="1" applyAlignment="1"/>
    <xf numFmtId="0" fontId="20" fillId="0" borderId="0" xfId="1" applyFont="1" applyBorder="1"/>
    <xf numFmtId="0" fontId="28" fillId="0" borderId="0" xfId="1" applyFont="1" applyBorder="1"/>
    <xf numFmtId="0" fontId="1" fillId="0" borderId="35" xfId="1" applyFont="1" applyBorder="1" applyAlignment="1">
      <alignment horizontal="right"/>
    </xf>
    <xf numFmtId="0" fontId="2" fillId="0" borderId="50" xfId="1" applyFont="1" applyBorder="1" applyAlignment="1"/>
    <xf numFmtId="0" fontId="20" fillId="0" borderId="11" xfId="1" applyFont="1" applyBorder="1" applyAlignment="1">
      <alignment horizontal="left"/>
    </xf>
    <xf numFmtId="0" fontId="26" fillId="0" borderId="94" xfId="1" applyFont="1" applyBorder="1" applyAlignment="1"/>
    <xf numFmtId="0" fontId="1" fillId="0" borderId="94" xfId="1" applyFont="1" applyBorder="1" applyAlignment="1"/>
    <xf numFmtId="0" fontId="20" fillId="0" borderId="98" xfId="1" applyFont="1" applyBorder="1" applyAlignment="1"/>
    <xf numFmtId="0" fontId="2" fillId="0" borderId="81" xfId="1" applyFont="1" applyBorder="1" applyAlignment="1"/>
    <xf numFmtId="0" fontId="20" fillId="0" borderId="9" xfId="1" applyFont="1" applyBorder="1" applyAlignment="1">
      <alignment horizontal="left"/>
    </xf>
    <xf numFmtId="0" fontId="26" fillId="0" borderId="99" xfId="1" applyFont="1" applyBorder="1" applyAlignment="1"/>
    <xf numFmtId="0" fontId="26" fillId="0" borderId="50" xfId="1" applyFont="1" applyBorder="1" applyAlignment="1"/>
    <xf numFmtId="0" fontId="1" fillId="0" borderId="35" xfId="1" applyFont="1" applyBorder="1" applyAlignment="1">
      <alignment horizontal="center" vertical="center"/>
    </xf>
    <xf numFmtId="0" fontId="1" fillId="0" borderId="35" xfId="1" applyFont="1" applyBorder="1"/>
    <xf numFmtId="0" fontId="26" fillId="0" borderId="0" xfId="1" applyFont="1" applyBorder="1"/>
    <xf numFmtId="0" fontId="26" fillId="0" borderId="35" xfId="1" applyFont="1" applyBorder="1" applyAlignment="1"/>
    <xf numFmtId="0" fontId="2" fillId="0" borderId="7" xfId="1" applyFont="1" applyBorder="1" applyAlignment="1"/>
    <xf numFmtId="0" fontId="20" fillId="0" borderId="8" xfId="1" applyFont="1" applyBorder="1" applyAlignment="1">
      <alignment vertical="center"/>
    </xf>
    <xf numFmtId="0" fontId="1" fillId="0" borderId="48" xfId="1" applyFont="1" applyBorder="1" applyAlignment="1"/>
    <xf numFmtId="0" fontId="26" fillId="0" borderId="3" xfId="1" applyFont="1" applyBorder="1" applyAlignment="1"/>
    <xf numFmtId="0" fontId="26" fillId="0" borderId="0" xfId="1" applyFont="1" applyBorder="1" applyAlignment="1"/>
    <xf numFmtId="0" fontId="26" fillId="0" borderId="11" xfId="1" applyFont="1" applyBorder="1" applyAlignment="1">
      <alignment horizontal="left" vertical="center"/>
    </xf>
    <xf numFmtId="0" fontId="2" fillId="0" borderId="38" xfId="1" applyFont="1" applyBorder="1" applyAlignment="1"/>
    <xf numFmtId="0" fontId="26" fillId="0" borderId="26" xfId="1" applyFont="1" applyBorder="1" applyAlignment="1"/>
    <xf numFmtId="0" fontId="1" fillId="0" borderId="36" xfId="1" applyFont="1" applyBorder="1"/>
    <xf numFmtId="0" fontId="1" fillId="0" borderId="37" xfId="1" applyFont="1" applyBorder="1"/>
    <xf numFmtId="0" fontId="26" fillId="0" borderId="39" xfId="1" applyFont="1" applyBorder="1" applyAlignment="1"/>
    <xf numFmtId="0" fontId="1" fillId="0" borderId="36" xfId="1" applyFont="1" applyBorder="1" applyAlignment="1">
      <alignment horizontal="center" vertical="center"/>
    </xf>
    <xf numFmtId="0" fontId="2" fillId="0" borderId="26" xfId="1" applyFont="1" applyBorder="1" applyAlignment="1">
      <alignment horizontal="right"/>
    </xf>
    <xf numFmtId="0" fontId="1" fillId="0" borderId="26" xfId="1" applyFont="1" applyBorder="1"/>
    <xf numFmtId="0" fontId="10" fillId="0" borderId="26" xfId="1" applyFont="1" applyBorder="1" applyAlignment="1">
      <alignment horizontal="right" vertical="center"/>
    </xf>
    <xf numFmtId="0" fontId="1" fillId="0" borderId="0" xfId="1" applyFont="1" applyBorder="1" applyAlignment="1">
      <alignment horizontal="right"/>
    </xf>
    <xf numFmtId="0" fontId="1" fillId="0" borderId="2" xfId="1" applyBorder="1"/>
    <xf numFmtId="0" fontId="5" fillId="0" borderId="3" xfId="1" applyFont="1" applyBorder="1" applyAlignment="1"/>
    <xf numFmtId="0" fontId="1" fillId="0" borderId="4" xfId="1" applyBorder="1"/>
    <xf numFmtId="0" fontId="1" fillId="0" borderId="10" xfId="1" applyBorder="1"/>
    <xf numFmtId="0" fontId="5" fillId="0" borderId="0" xfId="1" applyFont="1" applyBorder="1" applyAlignment="1">
      <alignment horizontal="center"/>
    </xf>
    <xf numFmtId="0" fontId="1" fillId="0" borderId="11" xfId="1" applyBorder="1"/>
    <xf numFmtId="0" fontId="5" fillId="0" borderId="101" xfId="1" applyFont="1" applyBorder="1" applyAlignment="1">
      <alignment horizontal="center" vertical="center"/>
    </xf>
    <xf numFmtId="0" fontId="5" fillId="2" borderId="29" xfId="1" applyFont="1" applyFill="1" applyBorder="1"/>
    <xf numFmtId="0" fontId="5" fillId="0" borderId="102" xfId="1" applyFont="1" applyBorder="1" applyAlignment="1">
      <alignment horizontal="center" vertical="center"/>
    </xf>
    <xf numFmtId="0" fontId="1" fillId="0" borderId="103" xfId="1" applyBorder="1" applyAlignment="1">
      <alignment horizontal="center" vertical="center"/>
    </xf>
    <xf numFmtId="0" fontId="5" fillId="0" borderId="104" xfId="1" applyFont="1" applyBorder="1" applyAlignment="1">
      <alignment horizontal="center" vertical="center"/>
    </xf>
    <xf numFmtId="0" fontId="5" fillId="0" borderId="108" xfId="1" applyFont="1" applyBorder="1" applyAlignment="1">
      <alignment horizontal="center" vertical="center"/>
    </xf>
    <xf numFmtId="0" fontId="1" fillId="0" borderId="109" xfId="1" applyBorder="1" applyAlignment="1">
      <alignment horizontal="center" vertical="center"/>
    </xf>
    <xf numFmtId="0" fontId="5" fillId="0" borderId="49" xfId="1" applyFont="1" applyBorder="1" applyAlignment="1">
      <alignment horizontal="center" vertical="center"/>
    </xf>
    <xf numFmtId="0" fontId="5" fillId="0" borderId="2" xfId="1" applyFont="1" applyBorder="1"/>
    <xf numFmtId="0" fontId="5" fillId="0" borderId="3" xfId="1" applyFont="1" applyBorder="1"/>
    <xf numFmtId="0" fontId="1" fillId="0" borderId="47" xfId="1" applyBorder="1"/>
    <xf numFmtId="0" fontId="5" fillId="0" borderId="8" xfId="1" applyFont="1" applyBorder="1"/>
    <xf numFmtId="0" fontId="5" fillId="0" borderId="34" xfId="1" applyFont="1" applyBorder="1" applyAlignment="1">
      <alignment horizontal="center"/>
    </xf>
    <xf numFmtId="0" fontId="5" fillId="0" borderId="4" xfId="1" applyFont="1" applyBorder="1"/>
    <xf numFmtId="0" fontId="5" fillId="0" borderId="3" xfId="1" applyFont="1" applyBorder="1" applyAlignment="1">
      <alignment horizontal="center"/>
    </xf>
    <xf numFmtId="0" fontId="5" fillId="0" borderId="9" xfId="1" applyFont="1" applyBorder="1"/>
    <xf numFmtId="0" fontId="5" fillId="0" borderId="7" xfId="1" applyFont="1" applyBorder="1"/>
    <xf numFmtId="0" fontId="5" fillId="0" borderId="47" xfId="1" applyFont="1" applyBorder="1" applyAlignment="1">
      <alignment horizontal="center"/>
    </xf>
    <xf numFmtId="0" fontId="5" fillId="0" borderId="50" xfId="1" applyFont="1" applyBorder="1"/>
    <xf numFmtId="0" fontId="5" fillId="0" borderId="0" xfId="1" applyFont="1" applyBorder="1"/>
    <xf numFmtId="0" fontId="1" fillId="0" borderId="35" xfId="1" applyBorder="1"/>
    <xf numFmtId="0" fontId="5" fillId="0" borderId="0" xfId="1" applyFont="1" applyBorder="1" applyAlignment="1">
      <alignment horizontal="right"/>
    </xf>
    <xf numFmtId="0" fontId="1" fillId="0" borderId="35" xfId="1" applyBorder="1" applyAlignment="1">
      <alignment horizontal="right"/>
    </xf>
    <xf numFmtId="0" fontId="5" fillId="0" borderId="26" xfId="1" applyFont="1" applyBorder="1" applyAlignment="1">
      <alignment horizontal="center" vertical="center"/>
    </xf>
    <xf numFmtId="0" fontId="5" fillId="0" borderId="26" xfId="1" applyFont="1" applyBorder="1"/>
    <xf numFmtId="0" fontId="5" fillId="0" borderId="26" xfId="1" applyFont="1" applyBorder="1" applyAlignment="1">
      <alignment vertical="center"/>
    </xf>
    <xf numFmtId="0" fontId="1" fillId="0" borderId="39" xfId="1" applyBorder="1"/>
    <xf numFmtId="0" fontId="5" fillId="0" borderId="118" xfId="1" applyFont="1" applyBorder="1" applyAlignment="1">
      <alignment horizontal="center" vertical="center"/>
    </xf>
    <xf numFmtId="0" fontId="5" fillId="0" borderId="119" xfId="1" applyFont="1" applyBorder="1" applyAlignment="1">
      <alignment horizontal="center" vertical="center"/>
    </xf>
    <xf numFmtId="0" fontId="1" fillId="0" borderId="7" xfId="1" applyBorder="1"/>
    <xf numFmtId="0" fontId="1" fillId="0" borderId="8" xfId="1" applyBorder="1"/>
    <xf numFmtId="0" fontId="1" fillId="0" borderId="9" xfId="1" applyBorder="1"/>
    <xf numFmtId="0" fontId="5" fillId="0" borderId="127" xfId="1" applyFont="1" applyBorder="1" applyAlignment="1">
      <alignment horizontal="center" vertical="center"/>
    </xf>
    <xf numFmtId="0" fontId="5" fillId="0" borderId="44" xfId="1" applyFont="1" applyBorder="1" applyAlignment="1">
      <alignment horizontal="center" vertical="center"/>
    </xf>
    <xf numFmtId="0" fontId="5" fillId="0" borderId="128" xfId="1" applyFont="1" applyBorder="1" applyAlignment="1">
      <alignment horizontal="center" vertical="center"/>
    </xf>
    <xf numFmtId="0" fontId="5" fillId="0" borderId="44" xfId="1" applyFont="1" applyBorder="1" applyAlignment="1">
      <alignment horizontal="center"/>
    </xf>
    <xf numFmtId="0" fontId="5" fillId="0" borderId="12" xfId="1" applyFont="1" applyBorder="1" applyAlignment="1">
      <alignment horizontal="center" vertical="center"/>
    </xf>
    <xf numFmtId="0" fontId="5" fillId="0" borderId="51" xfId="1" applyFont="1" applyBorder="1" applyAlignment="1">
      <alignment horizontal="center"/>
    </xf>
    <xf numFmtId="0" fontId="5" fillId="0" borderId="10" xfId="1" applyFont="1" applyBorder="1"/>
    <xf numFmtId="0" fontId="5" fillId="0" borderId="11" xfId="1" applyFont="1" applyBorder="1"/>
    <xf numFmtId="0" fontId="5" fillId="0" borderId="46" xfId="1" applyFont="1" applyBorder="1" applyAlignment="1">
      <alignment horizontal="center" vertical="center"/>
    </xf>
    <xf numFmtId="0" fontId="5" fillId="0" borderId="44" xfId="1" applyFont="1" applyBorder="1" applyAlignment="1">
      <alignment vertical="center"/>
    </xf>
    <xf numFmtId="0" fontId="5" fillId="0" borderId="3" xfId="1" applyFont="1" applyBorder="1" applyAlignment="1">
      <alignment vertical="center"/>
    </xf>
    <xf numFmtId="0" fontId="5" fillId="0" borderId="47" xfId="1" applyFont="1" applyBorder="1" applyAlignment="1">
      <alignment vertical="center"/>
    </xf>
    <xf numFmtId="0" fontId="2" fillId="0" borderId="83" xfId="1" applyFont="1" applyBorder="1"/>
    <xf numFmtId="0" fontId="5" fillId="0" borderId="4" xfId="1" applyFont="1" applyBorder="1" applyAlignment="1">
      <alignment horizontal="center"/>
    </xf>
    <xf numFmtId="0" fontId="5" fillId="0" borderId="9" xfId="1" applyFont="1" applyBorder="1" applyAlignment="1">
      <alignment horizontal="center"/>
    </xf>
    <xf numFmtId="0" fontId="5" fillId="0" borderId="10" xfId="1" applyFont="1" applyBorder="1" applyAlignment="1">
      <alignment vertical="center"/>
    </xf>
    <xf numFmtId="0" fontId="5" fillId="0" borderId="0" xfId="1" applyFont="1" applyBorder="1" applyAlignment="1">
      <alignment vertical="center"/>
    </xf>
    <xf numFmtId="0" fontId="5" fillId="0" borderId="11" xfId="1" applyFont="1" applyBorder="1" applyAlignment="1">
      <alignment vertical="center"/>
    </xf>
    <xf numFmtId="0" fontId="21" fillId="0" borderId="0" xfId="1" applyFont="1"/>
    <xf numFmtId="0" fontId="29" fillId="0" borderId="0" xfId="1" applyFont="1"/>
    <xf numFmtId="0" fontId="21" fillId="0" borderId="2" xfId="1" applyFont="1" applyBorder="1"/>
    <xf numFmtId="0" fontId="29" fillId="0" borderId="3" xfId="1" applyFont="1" applyBorder="1" applyAlignment="1"/>
    <xf numFmtId="0" fontId="29" fillId="0" borderId="3" xfId="1" applyFont="1" applyBorder="1" applyAlignment="1">
      <alignment horizontal="right"/>
    </xf>
    <xf numFmtId="0" fontId="29" fillId="0" borderId="4" xfId="1" applyFont="1" applyBorder="1" applyAlignment="1">
      <alignment horizontal="right"/>
    </xf>
    <xf numFmtId="0" fontId="21" fillId="0" borderId="10" xfId="1" applyFont="1" applyBorder="1"/>
    <xf numFmtId="0" fontId="29" fillId="0" borderId="0" xfId="1" applyFont="1" applyBorder="1"/>
    <xf numFmtId="0" fontId="21" fillId="0" borderId="11" xfId="1" applyFont="1" applyBorder="1"/>
    <xf numFmtId="0" fontId="30" fillId="0" borderId="0" xfId="1" applyFont="1" applyBorder="1" applyAlignment="1"/>
    <xf numFmtId="0" fontId="29" fillId="0" borderId="0" xfId="1" applyFont="1" applyBorder="1" applyAlignment="1"/>
    <xf numFmtId="0" fontId="29" fillId="0" borderId="0" xfId="1" applyFont="1" applyBorder="1" applyAlignment="1">
      <alignment horizontal="right"/>
    </xf>
    <xf numFmtId="0" fontId="1" fillId="0" borderId="0" xfId="1" applyAlignment="1">
      <alignment horizontal="right"/>
    </xf>
    <xf numFmtId="0" fontId="29" fillId="0" borderId="11" xfId="1" applyFont="1" applyBorder="1"/>
    <xf numFmtId="0" fontId="29" fillId="0" borderId="8" xfId="1" applyFont="1" applyBorder="1" applyAlignment="1"/>
    <xf numFmtId="0" fontId="29" fillId="0" borderId="20" xfId="1" applyFont="1" applyBorder="1" applyAlignment="1">
      <alignment vertical="center"/>
    </xf>
    <xf numFmtId="0" fontId="21" fillId="0" borderId="0" xfId="1" applyFont="1" applyBorder="1"/>
    <xf numFmtId="0" fontId="21" fillId="0" borderId="7" xfId="1" applyFont="1" applyBorder="1"/>
    <xf numFmtId="0" fontId="21" fillId="0" borderId="8" xfId="1" applyFont="1" applyBorder="1"/>
    <xf numFmtId="0" fontId="21" fillId="0" borderId="9" xfId="1" applyFont="1" applyBorder="1"/>
    <xf numFmtId="0" fontId="2" fillId="0" borderId="148" xfId="1" applyFont="1" applyBorder="1" applyAlignment="1">
      <alignment vertical="center"/>
    </xf>
    <xf numFmtId="0" fontId="2" fillId="0" borderId="135" xfId="1" applyFont="1" applyBorder="1"/>
    <xf numFmtId="0" fontId="2" fillId="0" borderId="136" xfId="1" applyFont="1" applyBorder="1"/>
    <xf numFmtId="0" fontId="2" fillId="0" borderId="138" xfId="1" applyFont="1" applyBorder="1"/>
    <xf numFmtId="0" fontId="2" fillId="0" borderId="139" xfId="1" applyFont="1" applyBorder="1"/>
    <xf numFmtId="0" fontId="2" fillId="0" borderId="140" xfId="1" applyFont="1" applyBorder="1"/>
    <xf numFmtId="0" fontId="2" fillId="0" borderId="142" xfId="1" applyFont="1" applyBorder="1"/>
    <xf numFmtId="0" fontId="2" fillId="0" borderId="137" xfId="1" applyFont="1" applyBorder="1" applyAlignment="1">
      <alignment horizontal="distributed" vertical="center"/>
    </xf>
    <xf numFmtId="0" fontId="2" fillId="0" borderId="141" xfId="1" applyFont="1" applyBorder="1"/>
    <xf numFmtId="0" fontId="2" fillId="0" borderId="144" xfId="1" applyFont="1" applyBorder="1" applyAlignment="1">
      <alignment horizontal="distributed" vertical="center"/>
    </xf>
    <xf numFmtId="0" fontId="2" fillId="0" borderId="142" xfId="1" applyFont="1" applyBorder="1" applyAlignment="1">
      <alignment horizontal="distributed" vertical="center"/>
    </xf>
    <xf numFmtId="0" fontId="2" fillId="0" borderId="141" xfId="1" applyFont="1" applyBorder="1" applyAlignment="1">
      <alignment horizontal="distributed" vertical="center"/>
    </xf>
    <xf numFmtId="0" fontId="2" fillId="0" borderId="147" xfId="1" applyFont="1" applyBorder="1"/>
    <xf numFmtId="0" fontId="2" fillId="0" borderId="148" xfId="1" applyFont="1" applyBorder="1" applyAlignment="1">
      <alignment horizontal="center" vertical="center"/>
    </xf>
    <xf numFmtId="0" fontId="2" fillId="0" borderId="148" xfId="1" applyFont="1" applyBorder="1"/>
    <xf numFmtId="0" fontId="2" fillId="0" borderId="149" xfId="1" applyFont="1" applyBorder="1"/>
    <xf numFmtId="0" fontId="8" fillId="0" borderId="0" xfId="1" applyFont="1" applyAlignment="1"/>
    <xf numFmtId="0" fontId="13" fillId="0" borderId="0" xfId="1" applyFont="1" applyAlignment="1"/>
    <xf numFmtId="0" fontId="1" fillId="0" borderId="158" xfId="1" applyFont="1" applyBorder="1"/>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2" xfId="1" applyFont="1" applyBorder="1" applyAlignment="1">
      <alignment horizontal="center"/>
    </xf>
    <xf numFmtId="0" fontId="2" fillId="0" borderId="3" xfId="1" applyFont="1" applyBorder="1" applyAlignment="1">
      <alignment horizontal="center"/>
    </xf>
    <xf numFmtId="0" fontId="2" fillId="0" borderId="1" xfId="1" applyFont="1" applyBorder="1" applyAlignment="1">
      <alignment horizontal="distributed" vertical="center"/>
    </xf>
    <xf numFmtId="0" fontId="2" fillId="0" borderId="6" xfId="1" applyFont="1" applyBorder="1" applyAlignment="1">
      <alignment horizontal="distributed" vertical="center"/>
    </xf>
    <xf numFmtId="0" fontId="2" fillId="0" borderId="4" xfId="1" applyFont="1" applyBorder="1"/>
    <xf numFmtId="0" fontId="2" fillId="0" borderId="11" xfId="1" applyFont="1" applyBorder="1"/>
    <xf numFmtId="0" fontId="2" fillId="0" borderId="10" xfId="1" applyFont="1" applyBorder="1"/>
    <xf numFmtId="0" fontId="2" fillId="0" borderId="0" xfId="1" applyFont="1" applyBorder="1" applyAlignment="1">
      <alignment vertical="center"/>
    </xf>
    <xf numFmtId="0" fontId="1" fillId="0" borderId="158" xfId="1" applyFont="1" applyBorder="1" applyAlignment="1">
      <alignment horizontal="center" vertical="center"/>
    </xf>
    <xf numFmtId="0" fontId="2" fillId="0" borderId="0" xfId="1" applyFont="1" applyBorder="1" applyAlignment="1">
      <alignment vertical="top"/>
    </xf>
    <xf numFmtId="0" fontId="2" fillId="0" borderId="3" xfId="1" applyFont="1" applyBorder="1"/>
    <xf numFmtId="0" fontId="2" fillId="0" borderId="0" xfId="1" applyFont="1" applyBorder="1"/>
    <xf numFmtId="0" fontId="5" fillId="0" borderId="3" xfId="1" applyFont="1" applyBorder="1" applyAlignment="1">
      <alignment vertical="center"/>
    </xf>
    <xf numFmtId="0" fontId="2" fillId="0" borderId="8" xfId="1"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xf>
    <xf numFmtId="0" fontId="29" fillId="0" borderId="8" xfId="1" applyFont="1" applyBorder="1" applyAlignment="1">
      <alignment horizontal="right"/>
    </xf>
    <xf numFmtId="0" fontId="0" fillId="0" borderId="12" xfId="0" applyBorder="1" applyAlignment="1">
      <alignment horizontal="center"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180" fontId="0" fillId="0" borderId="12" xfId="0" applyNumberFormat="1" applyBorder="1" applyAlignment="1">
      <alignment horizontal="center" vertical="center"/>
    </xf>
    <xf numFmtId="0" fontId="2" fillId="0" borderId="3" xfId="1" applyFont="1" applyBorder="1" applyAlignment="1">
      <alignment horizontal="center"/>
    </xf>
    <xf numFmtId="0" fontId="2" fillId="0" borderId="0" xfId="1" applyFont="1" applyBorder="1" applyAlignment="1">
      <alignment horizontal="center"/>
    </xf>
    <xf numFmtId="0" fontId="2" fillId="0" borderId="2" xfId="1" applyFont="1" applyBorder="1" applyAlignment="1">
      <alignment horizontal="center"/>
    </xf>
    <xf numFmtId="0" fontId="2" fillId="0" borderId="5" xfId="1" applyFont="1" applyBorder="1" applyAlignment="1">
      <alignment horizontal="center" vertical="top"/>
    </xf>
    <xf numFmtId="0" fontId="2" fillId="0" borderId="6" xfId="1" applyFont="1" applyBorder="1" applyAlignment="1">
      <alignment horizontal="center" vertical="top"/>
    </xf>
    <xf numFmtId="0" fontId="32" fillId="0" borderId="0" xfId="1" applyFont="1" applyAlignment="1">
      <alignment vertical="center"/>
    </xf>
    <xf numFmtId="0" fontId="0" fillId="3" borderId="12" xfId="0" applyFill="1" applyBorder="1">
      <alignment vertical="center"/>
    </xf>
    <xf numFmtId="0" fontId="0" fillId="3" borderId="12" xfId="0" applyFill="1" applyBorder="1" applyAlignment="1">
      <alignment horizontal="center" vertical="center"/>
    </xf>
    <xf numFmtId="0" fontId="0" fillId="3" borderId="12" xfId="0" applyFill="1" applyBorder="1" applyAlignment="1">
      <alignment vertical="center" shrinkToFit="1"/>
    </xf>
    <xf numFmtId="0" fontId="0" fillId="3" borderId="12" xfId="0" applyFill="1" applyBorder="1" applyAlignment="1">
      <alignment horizontal="center" vertical="center" shrinkToFit="1"/>
    </xf>
    <xf numFmtId="3" fontId="0" fillId="3" borderId="12" xfId="0" applyNumberFormat="1" applyFill="1" applyBorder="1">
      <alignment vertical="center"/>
    </xf>
    <xf numFmtId="180" fontId="0" fillId="3" borderId="12" xfId="0" applyNumberFormat="1" applyFill="1" applyBorder="1" applyAlignment="1">
      <alignment horizontal="center" vertical="center"/>
    </xf>
    <xf numFmtId="0" fontId="2" fillId="0" borderId="10" xfId="1" applyFont="1" applyBorder="1" applyAlignment="1">
      <alignment horizontal="center"/>
    </xf>
    <xf numFmtId="0" fontId="0" fillId="0" borderId="12" xfId="0" applyBorder="1" applyAlignment="1">
      <alignment horizontal="center" vertical="center"/>
    </xf>
    <xf numFmtId="0" fontId="0" fillId="3" borderId="12" xfId="0" applyFill="1" applyBorder="1" applyAlignment="1">
      <alignment vertical="center"/>
    </xf>
    <xf numFmtId="0" fontId="0" fillId="0" borderId="12" xfId="0" applyBorder="1" applyAlignment="1">
      <alignment horizontal="center" vertical="center"/>
    </xf>
    <xf numFmtId="0" fontId="33" fillId="4" borderId="12" xfId="0" applyFont="1" applyFill="1" applyBorder="1" applyAlignment="1">
      <alignment horizontal="center" vertical="center"/>
    </xf>
    <xf numFmtId="180" fontId="0" fillId="4" borderId="12" xfId="0" applyNumberFormat="1" applyFill="1" applyBorder="1" applyAlignment="1">
      <alignment horizontal="center" vertical="center"/>
    </xf>
    <xf numFmtId="0" fontId="2" fillId="0" borderId="0" xfId="1" applyFont="1" applyBorder="1" applyAlignment="1">
      <alignment horizontal="right" vertical="center" indent="1"/>
    </xf>
    <xf numFmtId="0" fontId="5" fillId="0" borderId="10" xfId="1" applyFont="1" applyBorder="1" applyAlignment="1">
      <alignment horizontal="right" indent="1"/>
    </xf>
    <xf numFmtId="0" fontId="5" fillId="0" borderId="10" xfId="1" applyFont="1" applyBorder="1" applyAlignment="1">
      <alignment horizontal="right" vertical="top" indent="1"/>
    </xf>
    <xf numFmtId="0" fontId="0" fillId="0" borderId="0" xfId="0" applyAlignment="1">
      <alignment vertical="center"/>
    </xf>
    <xf numFmtId="0" fontId="0" fillId="0" borderId="0" xfId="0" applyAlignment="1">
      <alignment horizontal="left" vertical="center"/>
    </xf>
    <xf numFmtId="0" fontId="0" fillId="0" borderId="12" xfId="0" applyBorder="1" applyAlignment="1">
      <alignment horizontal="right" vertical="center" indent="1"/>
    </xf>
    <xf numFmtId="0" fontId="31" fillId="5" borderId="12" xfId="0" applyFont="1" applyFill="1" applyBorder="1" applyAlignment="1">
      <alignment horizontal="center" vertical="center"/>
    </xf>
    <xf numFmtId="0" fontId="31" fillId="5" borderId="12" xfId="0" applyFont="1" applyFill="1" applyBorder="1">
      <alignment vertical="center"/>
    </xf>
    <xf numFmtId="0" fontId="34" fillId="5" borderId="12" xfId="0" applyFont="1" applyFill="1" applyBorder="1">
      <alignment vertical="center"/>
    </xf>
    <xf numFmtId="3" fontId="0" fillId="4" borderId="12" xfId="0" applyNumberFormat="1" applyFill="1" applyBorder="1">
      <alignment vertical="center"/>
    </xf>
    <xf numFmtId="184" fontId="34" fillId="5" borderId="12" xfId="0" applyNumberFormat="1" applyFont="1" applyFill="1" applyBorder="1" applyAlignment="1">
      <alignment horizontal="center" vertical="center"/>
    </xf>
    <xf numFmtId="0" fontId="34" fillId="5" borderId="12" xfId="0" applyFont="1" applyFill="1" applyBorder="1" applyAlignment="1">
      <alignment horizontal="center" vertical="center"/>
    </xf>
    <xf numFmtId="185" fontId="34" fillId="5" borderId="12" xfId="0" applyNumberFormat="1" applyFont="1" applyFill="1" applyBorder="1" applyAlignment="1">
      <alignment horizontal="center" vertical="center"/>
    </xf>
    <xf numFmtId="186" fontId="34" fillId="5" borderId="12" xfId="0" applyNumberFormat="1" applyFont="1" applyFill="1" applyBorder="1" applyAlignment="1">
      <alignment horizontal="center" vertical="center"/>
    </xf>
    <xf numFmtId="0" fontId="0" fillId="0" borderId="12" xfId="0" applyBorder="1" applyAlignment="1">
      <alignment horizontal="center" vertical="center"/>
    </xf>
    <xf numFmtId="0" fontId="35" fillId="0" borderId="0" xfId="0" applyFont="1">
      <alignment vertical="center"/>
    </xf>
    <xf numFmtId="0" fontId="35" fillId="0" borderId="2" xfId="0" applyFont="1" applyBorder="1">
      <alignment vertical="center"/>
    </xf>
    <xf numFmtId="0" fontId="35" fillId="0" borderId="3" xfId="0" applyFont="1" applyBorder="1">
      <alignment vertical="center"/>
    </xf>
    <xf numFmtId="0" fontId="36" fillId="0" borderId="3" xfId="0" applyFont="1" applyBorder="1" applyAlignment="1">
      <alignment horizontal="center" vertical="center"/>
    </xf>
    <xf numFmtId="0" fontId="35" fillId="0" borderId="4" xfId="0" applyFont="1" applyBorder="1">
      <alignment vertical="center"/>
    </xf>
    <xf numFmtId="0" fontId="35" fillId="0" borderId="10" xfId="0" applyFont="1" applyBorder="1">
      <alignment vertical="center"/>
    </xf>
    <xf numFmtId="0" fontId="35" fillId="0" borderId="0" xfId="0" applyFont="1" applyBorder="1">
      <alignment vertical="center"/>
    </xf>
    <xf numFmtId="0" fontId="35" fillId="0" borderId="11" xfId="0" applyFont="1" applyBorder="1">
      <alignment vertical="center"/>
    </xf>
    <xf numFmtId="0" fontId="35" fillId="0" borderId="7" xfId="0" applyFont="1" applyBorder="1">
      <alignment vertical="center"/>
    </xf>
    <xf numFmtId="0" fontId="35" fillId="0" borderId="8" xfId="0" applyFont="1" applyBorder="1">
      <alignment vertical="center"/>
    </xf>
    <xf numFmtId="0" fontId="35" fillId="0" borderId="9" xfId="0" applyFont="1" applyBorder="1">
      <alignment vertical="center"/>
    </xf>
    <xf numFmtId="0" fontId="35" fillId="0" borderId="10" xfId="0" applyFont="1" applyBorder="1" applyAlignment="1">
      <alignment horizontal="left" vertical="center" indent="1"/>
    </xf>
    <xf numFmtId="0" fontId="36" fillId="0" borderId="0" xfId="0" applyFont="1" applyAlignment="1">
      <alignment horizontal="center" vertical="center"/>
    </xf>
    <xf numFmtId="0" fontId="35" fillId="0" borderId="18" xfId="0" applyFont="1" applyBorder="1">
      <alignment vertical="center"/>
    </xf>
    <xf numFmtId="0" fontId="2" fillId="0" borderId="59" xfId="1" applyFont="1" applyFill="1" applyBorder="1" applyAlignment="1">
      <alignment horizontal="center" vertical="center"/>
    </xf>
    <xf numFmtId="0" fontId="2" fillId="0" borderId="60" xfId="1" applyFont="1" applyFill="1" applyBorder="1" applyAlignment="1">
      <alignment horizontal="center" vertical="center"/>
    </xf>
    <xf numFmtId="0" fontId="2" fillId="0" borderId="22" xfId="1" applyFont="1" applyFill="1" applyBorder="1" applyAlignment="1">
      <alignment horizontal="center" vertical="center"/>
    </xf>
    <xf numFmtId="0" fontId="0" fillId="0" borderId="0" xfId="0" applyAlignment="1">
      <alignment horizontal="right" vertical="center"/>
    </xf>
    <xf numFmtId="0" fontId="41" fillId="0" borderId="0" xfId="2" applyFont="1">
      <alignment vertical="center"/>
    </xf>
    <xf numFmtId="0" fontId="0" fillId="6" borderId="12" xfId="0" applyFill="1" applyBorder="1" applyAlignment="1">
      <alignment horizontal="center" vertical="center"/>
    </xf>
    <xf numFmtId="0" fontId="0" fillId="6" borderId="12" xfId="0" applyFill="1" applyBorder="1">
      <alignment vertical="center"/>
    </xf>
    <xf numFmtId="180" fontId="0" fillId="0" borderId="0" xfId="0" applyNumberFormat="1" applyAlignment="1">
      <alignment horizontal="center" vertical="center"/>
    </xf>
    <xf numFmtId="0" fontId="0" fillId="3" borderId="12" xfId="0" applyFill="1" applyBorder="1" applyAlignment="1">
      <alignment vertical="center" wrapText="1"/>
    </xf>
    <xf numFmtId="0" fontId="41" fillId="4" borderId="12" xfId="0" applyFont="1" applyFill="1" applyBorder="1" applyAlignment="1">
      <alignment horizontal="center" vertical="center"/>
    </xf>
    <xf numFmtId="0" fontId="2" fillId="0" borderId="0" xfId="1" applyFont="1" applyAlignment="1">
      <alignment horizontal="right"/>
    </xf>
    <xf numFmtId="0" fontId="2" fillId="0" borderId="0" xfId="1" applyFont="1" applyAlignment="1">
      <alignment horizontal="center"/>
    </xf>
    <xf numFmtId="0" fontId="31" fillId="7" borderId="12" xfId="0" applyFont="1" applyFill="1" applyBorder="1" applyAlignment="1">
      <alignment horizontal="center" vertical="center"/>
    </xf>
    <xf numFmtId="3" fontId="0" fillId="6" borderId="12" xfId="0" applyNumberFormat="1" applyFill="1" applyBorder="1">
      <alignment vertical="center"/>
    </xf>
    <xf numFmtId="0" fontId="0" fillId="4" borderId="12" xfId="0" applyNumberFormat="1" applyFill="1" applyBorder="1">
      <alignment vertical="center"/>
    </xf>
    <xf numFmtId="3" fontId="1" fillId="0" borderId="0" xfId="1" applyNumberFormat="1"/>
    <xf numFmtId="190" fontId="1" fillId="0" borderId="0" xfId="1" applyNumberFormat="1"/>
    <xf numFmtId="0" fontId="2" fillId="0" borderId="0" xfId="1" applyFont="1" applyBorder="1"/>
    <xf numFmtId="0" fontId="0" fillId="6" borderId="1" xfId="0" applyFill="1" applyBorder="1" applyAlignment="1">
      <alignment horizontal="center" vertical="center" wrapText="1"/>
    </xf>
    <xf numFmtId="0" fontId="0" fillId="6" borderId="6" xfId="0" applyFill="1"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6" xfId="0" applyBorder="1" applyAlignment="1">
      <alignment horizontal="center" vertical="center" wrapText="1"/>
    </xf>
    <xf numFmtId="0" fontId="1" fillId="0" borderId="159" xfId="1" applyFont="1" applyBorder="1" applyAlignment="1">
      <alignment horizontal="center"/>
    </xf>
    <xf numFmtId="0" fontId="1" fillId="0" borderId="160" xfId="1" applyFont="1" applyBorder="1" applyAlignment="1">
      <alignment horizontal="center"/>
    </xf>
    <xf numFmtId="0" fontId="1" fillId="0" borderId="161" xfId="1" applyFont="1" applyBorder="1" applyAlignment="1">
      <alignment horizontal="center"/>
    </xf>
    <xf numFmtId="0" fontId="2" fillId="0" borderId="1" xfId="1" applyFont="1" applyBorder="1" applyAlignment="1">
      <alignment horizontal="distributed" vertical="center" wrapText="1"/>
    </xf>
    <xf numFmtId="0" fontId="2" fillId="0" borderId="5" xfId="1" applyFont="1" applyBorder="1" applyAlignment="1">
      <alignment horizontal="distributed" vertical="center" wrapText="1"/>
    </xf>
    <xf numFmtId="0" fontId="2" fillId="0" borderId="6" xfId="1" applyFont="1" applyBorder="1" applyAlignment="1">
      <alignment horizontal="distributed" vertical="center" wrapText="1"/>
    </xf>
    <xf numFmtId="0" fontId="2" fillId="0" borderId="10" xfId="1" applyFont="1" applyBorder="1" applyAlignment="1">
      <alignment horizontal="left" vertical="center" wrapText="1" indent="1"/>
    </xf>
    <xf numFmtId="0" fontId="2" fillId="0" borderId="0" xfId="1" applyFont="1" applyBorder="1" applyAlignment="1">
      <alignment horizontal="left" vertical="center" wrapText="1" indent="1"/>
    </xf>
    <xf numFmtId="0" fontId="2" fillId="0" borderId="11" xfId="1" applyFont="1" applyBorder="1" applyAlignment="1">
      <alignment horizontal="left" vertical="center" wrapText="1" indent="1"/>
    </xf>
    <xf numFmtId="0" fontId="2" fillId="0" borderId="7" xfId="1" applyFont="1" applyBorder="1" applyAlignment="1">
      <alignment horizontal="left" vertical="center" wrapText="1" indent="1"/>
    </xf>
    <xf numFmtId="0" fontId="2" fillId="0" borderId="8" xfId="1" applyFont="1" applyBorder="1" applyAlignment="1">
      <alignment horizontal="left" vertical="center" wrapText="1" indent="1"/>
    </xf>
    <xf numFmtId="0" fontId="2" fillId="0" borderId="9" xfId="1" applyFont="1" applyBorder="1" applyAlignment="1">
      <alignment horizontal="left" vertical="center" wrapText="1" indent="1"/>
    </xf>
    <xf numFmtId="0" fontId="1" fillId="0" borderId="159" xfId="1" applyFont="1" applyBorder="1" applyAlignment="1">
      <alignment horizontal="center" vertical="center"/>
    </xf>
    <xf numFmtId="0" fontId="1" fillId="0" borderId="160" xfId="1" applyFont="1" applyBorder="1" applyAlignment="1">
      <alignment horizontal="center" vertical="center"/>
    </xf>
    <xf numFmtId="0" fontId="1" fillId="0" borderId="161" xfId="1" applyFont="1" applyBorder="1" applyAlignment="1">
      <alignment horizontal="center" vertical="center"/>
    </xf>
    <xf numFmtId="0" fontId="2" fillId="0" borderId="14" xfId="1" applyFont="1" applyBorder="1" applyAlignment="1">
      <alignment horizontal="distributed" vertical="distributed"/>
    </xf>
    <xf numFmtId="0" fontId="2" fillId="0" borderId="16" xfId="1" applyFont="1" applyBorder="1" applyAlignment="1">
      <alignment horizontal="distributed" vertical="distributed"/>
    </xf>
    <xf numFmtId="0" fontId="2" fillId="0" borderId="14" xfId="1" applyFont="1" applyBorder="1" applyAlignment="1">
      <alignment horizontal="left" vertical="center" indent="1" shrinkToFit="1"/>
    </xf>
    <xf numFmtId="0" fontId="2" fillId="0" borderId="15" xfId="1" applyFont="1" applyBorder="1" applyAlignment="1">
      <alignment horizontal="left" vertical="center" indent="1" shrinkToFit="1"/>
    </xf>
    <xf numFmtId="0" fontId="2" fillId="0" borderId="16" xfId="1" applyFont="1" applyBorder="1" applyAlignment="1">
      <alignment horizontal="left" vertical="center" indent="1" shrinkToFit="1"/>
    </xf>
    <xf numFmtId="0" fontId="2" fillId="0" borderId="23" xfId="1" applyFont="1" applyBorder="1" applyAlignment="1">
      <alignment horizontal="distributed" vertical="center"/>
    </xf>
    <xf numFmtId="0" fontId="2" fillId="0" borderId="24" xfId="1" applyFont="1" applyBorder="1" applyAlignment="1">
      <alignment horizontal="distributed" vertical="center"/>
    </xf>
    <xf numFmtId="0" fontId="2" fillId="0" borderId="23" xfId="1" applyFont="1" applyBorder="1" applyAlignment="1">
      <alignment horizontal="center" vertical="center"/>
    </xf>
    <xf numFmtId="0" fontId="2" fillId="0" borderId="25" xfId="1" applyFont="1" applyBorder="1" applyAlignment="1">
      <alignment horizontal="center" vertical="center"/>
    </xf>
    <xf numFmtId="177" fontId="9" fillId="0" borderId="2" xfId="1" applyNumberFormat="1" applyFont="1" applyBorder="1" applyAlignment="1">
      <alignment horizontal="right" vertical="center" indent="3"/>
    </xf>
    <xf numFmtId="177" fontId="9" fillId="0" borderId="3" xfId="1" applyNumberFormat="1" applyFont="1" applyBorder="1" applyAlignment="1">
      <alignment horizontal="right" vertical="center" indent="3"/>
    </xf>
    <xf numFmtId="177" fontId="9" fillId="0" borderId="4" xfId="1" applyNumberFormat="1" applyFont="1" applyBorder="1" applyAlignment="1">
      <alignment horizontal="right" vertical="center" indent="3"/>
    </xf>
    <xf numFmtId="177" fontId="9" fillId="0" borderId="7" xfId="1" applyNumberFormat="1" applyFont="1" applyBorder="1" applyAlignment="1">
      <alignment horizontal="right" vertical="center" indent="3"/>
    </xf>
    <xf numFmtId="177" fontId="9" fillId="0" borderId="8" xfId="1" applyNumberFormat="1" applyFont="1" applyBorder="1" applyAlignment="1">
      <alignment horizontal="right" vertical="center" indent="3"/>
    </xf>
    <xf numFmtId="177" fontId="9" fillId="0" borderId="9" xfId="1" applyNumberFormat="1" applyFont="1" applyBorder="1" applyAlignment="1">
      <alignment horizontal="right" vertical="center" indent="3"/>
    </xf>
    <xf numFmtId="0" fontId="2" fillId="0" borderId="2" xfId="1" applyFont="1" applyBorder="1" applyAlignment="1">
      <alignment horizontal="distributed" vertical="center"/>
    </xf>
    <xf numFmtId="0" fontId="2" fillId="0" borderId="4" xfId="1" applyFont="1" applyBorder="1" applyAlignment="1">
      <alignment horizontal="distributed" vertical="center"/>
    </xf>
    <xf numFmtId="0" fontId="2" fillId="0" borderId="7" xfId="1" applyFont="1" applyBorder="1" applyAlignment="1">
      <alignment horizontal="distributed" vertical="center"/>
    </xf>
    <xf numFmtId="0" fontId="2" fillId="0" borderId="9" xfId="1" applyFont="1" applyBorder="1" applyAlignment="1">
      <alignment horizontal="distributed" vertical="center"/>
    </xf>
    <xf numFmtId="0" fontId="2" fillId="0" borderId="10" xfId="1" applyFont="1" applyBorder="1" applyAlignment="1">
      <alignment horizontal="distributed" vertical="center"/>
    </xf>
    <xf numFmtId="0" fontId="2" fillId="0" borderId="11" xfId="1" applyFont="1" applyBorder="1" applyAlignment="1">
      <alignment horizontal="distributed" vertical="center"/>
    </xf>
    <xf numFmtId="0" fontId="2" fillId="0" borderId="1" xfId="1" applyFont="1" applyBorder="1" applyAlignment="1">
      <alignment vertical="center" textRotation="255"/>
    </xf>
    <xf numFmtId="0" fontId="2" fillId="0" borderId="5" xfId="1" applyFont="1" applyBorder="1" applyAlignment="1">
      <alignment vertical="center" textRotation="255"/>
    </xf>
    <xf numFmtId="0" fontId="2" fillId="0" borderId="6" xfId="1" applyFont="1" applyBorder="1" applyAlignment="1">
      <alignment vertical="center" textRotation="255"/>
    </xf>
    <xf numFmtId="0" fontId="6" fillId="0" borderId="0" xfId="1" applyFont="1" applyAlignment="1">
      <alignment horizontal="center"/>
    </xf>
    <xf numFmtId="0" fontId="8" fillId="0" borderId="0" xfId="1" applyFont="1" applyBorder="1" applyAlignment="1"/>
    <xf numFmtId="176" fontId="2" fillId="0" borderId="0" xfId="1" applyNumberFormat="1" applyFont="1" applyAlignment="1">
      <alignment horizontal="right"/>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4"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57" xfId="1" applyFont="1" applyBorder="1" applyAlignment="1">
      <alignment horizontal="distributed" vertical="center"/>
    </xf>
    <xf numFmtId="0" fontId="2" fillId="0" borderId="5" xfId="1" applyFont="1" applyBorder="1" applyAlignment="1">
      <alignment horizontal="distributed" vertical="center"/>
    </xf>
    <xf numFmtId="0" fontId="9" fillId="0" borderId="17" xfId="1" applyFont="1" applyBorder="1" applyAlignment="1">
      <alignment horizontal="center" vertical="center" shrinkToFit="1"/>
    </xf>
    <xf numFmtId="0" fontId="9" fillId="0" borderId="18" xfId="1" applyFont="1" applyBorder="1" applyAlignment="1">
      <alignment horizontal="center" vertical="center" shrinkToFit="1"/>
    </xf>
    <xf numFmtId="0" fontId="9" fillId="0" borderId="19" xfId="1" applyFont="1" applyBorder="1" applyAlignment="1">
      <alignment horizontal="center" vertical="center" shrinkToFit="1"/>
    </xf>
    <xf numFmtId="0" fontId="9" fillId="0" borderId="10" xfId="1" applyFont="1" applyBorder="1" applyAlignment="1">
      <alignment horizontal="center" vertical="center" shrinkToFit="1"/>
    </xf>
    <xf numFmtId="0" fontId="9" fillId="0" borderId="0" xfId="1" applyFont="1" applyBorder="1" applyAlignment="1">
      <alignment horizontal="center" vertical="center" shrinkToFit="1"/>
    </xf>
    <xf numFmtId="0" fontId="9" fillId="0" borderId="11" xfId="1" applyFont="1" applyBorder="1" applyAlignment="1">
      <alignment horizontal="center" vertical="center" shrinkToFit="1"/>
    </xf>
    <xf numFmtId="0" fontId="2" fillId="0" borderId="20" xfId="1" applyFont="1" applyBorder="1" applyAlignment="1">
      <alignment horizontal="distributed" vertical="center"/>
    </xf>
    <xf numFmtId="0" fontId="2" fillId="0" borderId="21" xfId="1" applyFont="1" applyBorder="1" applyAlignment="1">
      <alignment horizontal="distributed" vertical="center"/>
    </xf>
    <xf numFmtId="0" fontId="2" fillId="0" borderId="22" xfId="1" applyFont="1" applyBorder="1" applyAlignment="1">
      <alignment horizontal="distributed" vertical="center"/>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22" xfId="1" applyFont="1" applyBorder="1" applyAlignment="1">
      <alignment horizontal="center" vertical="center"/>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 xfId="1" applyFont="1" applyBorder="1" applyAlignment="1">
      <alignment horizontal="distributed" vertical="center"/>
    </xf>
    <xf numFmtId="0" fontId="2" fillId="0" borderId="6" xfId="1" applyFont="1" applyBorder="1" applyAlignment="1">
      <alignment horizontal="distributed" vertical="center"/>
    </xf>
    <xf numFmtId="0" fontId="2" fillId="0" borderId="0" xfId="1" applyFont="1" applyBorder="1" applyAlignment="1">
      <alignment horizontal="center" shrinkToFit="1"/>
    </xf>
    <xf numFmtId="0" fontId="2" fillId="0" borderId="11" xfId="1" applyFont="1" applyBorder="1" applyAlignment="1">
      <alignment horizontal="center" shrinkToFit="1"/>
    </xf>
    <xf numFmtId="0" fontId="2" fillId="0" borderId="7" xfId="1" applyFont="1" applyBorder="1" applyAlignment="1">
      <alignment horizontal="left" vertical="center" indent="1" shrinkToFit="1"/>
    </xf>
    <xf numFmtId="0" fontId="2" fillId="0" borderId="8" xfId="1" applyFont="1" applyBorder="1" applyAlignment="1">
      <alignment horizontal="left" vertical="center" indent="1" shrinkToFit="1"/>
    </xf>
    <xf numFmtId="0" fontId="2" fillId="0" borderId="9" xfId="1" applyFont="1" applyBorder="1" applyAlignment="1">
      <alignment horizontal="left" vertical="center" indent="1" shrinkToFit="1"/>
    </xf>
    <xf numFmtId="181" fontId="2" fillId="0" borderId="2" xfId="1" applyNumberFormat="1" applyFont="1" applyBorder="1" applyAlignment="1">
      <alignment horizontal="center" vertical="center" shrinkToFit="1"/>
    </xf>
    <xf numFmtId="181" fontId="2" fillId="0" borderId="3" xfId="1" applyNumberFormat="1" applyFont="1" applyBorder="1" applyAlignment="1">
      <alignment horizontal="center" vertical="center" shrinkToFit="1"/>
    </xf>
    <xf numFmtId="181" fontId="2" fillId="0" borderId="4" xfId="1" applyNumberFormat="1" applyFont="1" applyBorder="1" applyAlignment="1">
      <alignment horizontal="center" vertical="center" shrinkToFi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182" fontId="2" fillId="0" borderId="7" xfId="1" applyNumberFormat="1" applyFont="1" applyBorder="1" applyAlignment="1">
      <alignment horizontal="right" vertical="center" shrinkToFit="1"/>
    </xf>
    <xf numFmtId="182" fontId="2" fillId="0" borderId="8" xfId="1" applyNumberFormat="1" applyFont="1" applyBorder="1" applyAlignment="1">
      <alignment horizontal="right" vertical="center" shrinkToFit="1"/>
    </xf>
    <xf numFmtId="182" fontId="2" fillId="0" borderId="9" xfId="1" applyNumberFormat="1" applyFont="1" applyBorder="1" applyAlignment="1">
      <alignment horizontal="right" vertical="center" shrinkToFi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3" xfId="1" applyFont="1" applyBorder="1" applyAlignment="1">
      <alignment horizontal="distributed" vertical="center"/>
    </xf>
    <xf numFmtId="0" fontId="2" fillId="0" borderId="8" xfId="1" applyFont="1" applyBorder="1" applyAlignment="1">
      <alignment horizontal="distributed" vertical="center"/>
    </xf>
    <xf numFmtId="0" fontId="2" fillId="0" borderId="3" xfId="1" applyFont="1" applyBorder="1" applyAlignment="1"/>
    <xf numFmtId="0" fontId="2" fillId="0" borderId="3" xfId="1" applyFont="1" applyBorder="1" applyAlignment="1">
      <alignment horizontal="left" indent="2"/>
    </xf>
    <xf numFmtId="0" fontId="2" fillId="0" borderId="4" xfId="1" applyFont="1" applyBorder="1" applyAlignment="1">
      <alignment horizontal="left" indent="2"/>
    </xf>
    <xf numFmtId="0" fontId="2" fillId="0" borderId="25" xfId="1" applyFont="1" applyBorder="1" applyAlignment="1">
      <alignment horizontal="center" vertical="center" wrapText="1"/>
    </xf>
    <xf numFmtId="0" fontId="2" fillId="0" borderId="24" xfId="1" applyFont="1" applyBorder="1" applyAlignment="1">
      <alignment horizontal="center" vertical="center" wrapText="1"/>
    </xf>
    <xf numFmtId="189" fontId="2" fillId="0" borderId="20" xfId="1" applyNumberFormat="1" applyFont="1" applyBorder="1" applyAlignment="1">
      <alignment horizontal="center" vertical="center"/>
    </xf>
    <xf numFmtId="189" fontId="2" fillId="0" borderId="21" xfId="1" applyNumberFormat="1" applyFont="1" applyBorder="1" applyAlignment="1">
      <alignment horizontal="center" vertical="center"/>
    </xf>
    <xf numFmtId="189" fontId="2" fillId="0" borderId="22" xfId="1" applyNumberFormat="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11" fillId="0" borderId="10" xfId="1" applyFont="1" applyBorder="1" applyAlignment="1">
      <alignment horizontal="center"/>
    </xf>
    <xf numFmtId="0" fontId="11" fillId="0" borderId="35" xfId="1" applyFont="1" applyBorder="1" applyAlignment="1">
      <alignment horizontal="center"/>
    </xf>
    <xf numFmtId="0" fontId="1" fillId="0" borderId="10" xfId="1" applyFont="1" applyFill="1" applyBorder="1" applyAlignment="1">
      <alignment horizontal="center"/>
    </xf>
    <xf numFmtId="0" fontId="11" fillId="0" borderId="11" xfId="1" applyFont="1" applyBorder="1" applyAlignment="1">
      <alignment horizontal="center"/>
    </xf>
    <xf numFmtId="0" fontId="11" fillId="0" borderId="0" xfId="1" applyFont="1" applyBorder="1" applyAlignment="1">
      <alignment horizontal="center"/>
    </xf>
    <xf numFmtId="0" fontId="1" fillId="0" borderId="38" xfId="1" applyFont="1" applyFill="1" applyBorder="1" applyAlignment="1">
      <alignment horizontal="center"/>
    </xf>
    <xf numFmtId="0" fontId="11" fillId="0" borderId="38" xfId="1" applyFont="1" applyBorder="1" applyAlignment="1">
      <alignment horizontal="center"/>
    </xf>
    <xf numFmtId="0" fontId="11" fillId="0" borderId="37" xfId="1" applyFont="1" applyBorder="1" applyAlignment="1">
      <alignment horizontal="center"/>
    </xf>
    <xf numFmtId="0" fontId="11" fillId="0" borderId="39" xfId="1" applyFont="1" applyBorder="1" applyAlignment="1">
      <alignment horizontal="center"/>
    </xf>
    <xf numFmtId="0" fontId="2" fillId="0" borderId="34" xfId="1" applyFont="1" applyBorder="1" applyAlignment="1">
      <alignment horizontal="center" vertical="center" wrapText="1"/>
    </xf>
    <xf numFmtId="0" fontId="2" fillId="0" borderId="50" xfId="1" applyFont="1" applyBorder="1" applyAlignment="1">
      <alignment horizontal="center" vertical="center" wrapText="1"/>
    </xf>
    <xf numFmtId="0" fontId="2" fillId="0" borderId="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36"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37" xfId="1" applyFont="1" applyBorder="1" applyAlignment="1">
      <alignment horizontal="center" vertical="center" wrapText="1"/>
    </xf>
    <xf numFmtId="0" fontId="21" fillId="0" borderId="2"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10"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11" xfId="1" applyFont="1" applyBorder="1" applyAlignment="1">
      <alignment horizontal="center" vertical="center" wrapText="1"/>
    </xf>
    <xf numFmtId="0" fontId="21" fillId="0" borderId="38"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37" xfId="1" applyFont="1" applyBorder="1" applyAlignment="1">
      <alignment horizontal="center" vertical="center" wrapText="1"/>
    </xf>
    <xf numFmtId="0" fontId="11" fillId="0" borderId="77" xfId="1" applyFont="1" applyBorder="1" applyAlignment="1">
      <alignment horizontal="center"/>
    </xf>
    <xf numFmtId="0" fontId="11" fillId="0" borderId="79" xfId="1" applyFont="1" applyBorder="1" applyAlignment="1">
      <alignment horizontal="center"/>
    </xf>
    <xf numFmtId="0" fontId="11" fillId="0" borderId="78" xfId="1" applyFont="1" applyBorder="1" applyAlignment="1">
      <alignment horizontal="center"/>
    </xf>
    <xf numFmtId="0" fontId="11" fillId="0" borderId="80" xfId="1" applyFont="1" applyBorder="1" applyAlignment="1">
      <alignment horizontal="center"/>
    </xf>
    <xf numFmtId="0" fontId="11" fillId="0" borderId="82" xfId="1" applyFont="1" applyBorder="1" applyAlignment="1">
      <alignment horizontal="center"/>
    </xf>
    <xf numFmtId="0" fontId="11" fillId="0" borderId="84" xfId="1" applyFont="1" applyBorder="1" applyAlignment="1">
      <alignment horizontal="center"/>
    </xf>
    <xf numFmtId="0" fontId="11" fillId="0" borderId="83" xfId="1" applyFont="1" applyBorder="1" applyAlignment="1">
      <alignment horizontal="center"/>
    </xf>
    <xf numFmtId="0" fontId="11" fillId="0" borderId="85" xfId="1" applyFont="1" applyBorder="1" applyAlignment="1">
      <alignment horizontal="center"/>
    </xf>
    <xf numFmtId="0" fontId="2" fillId="0" borderId="3" xfId="1" applyFont="1" applyBorder="1"/>
    <xf numFmtId="0" fontId="2" fillId="0" borderId="4" xfId="1" applyFont="1" applyBorder="1"/>
    <xf numFmtId="0" fontId="2" fillId="0" borderId="50" xfId="1" applyFont="1" applyBorder="1"/>
    <xf numFmtId="0" fontId="2" fillId="0" borderId="0" xfId="1" applyFont="1" applyBorder="1"/>
    <xf numFmtId="0" fontId="2" fillId="0" borderId="11" xfId="1" applyFont="1" applyBorder="1"/>
    <xf numFmtId="0" fontId="2" fillId="0" borderId="81" xfId="1" applyFont="1" applyBorder="1"/>
    <xf numFmtId="0" fontId="2" fillId="0" borderId="8" xfId="1" applyFont="1" applyBorder="1"/>
    <xf numFmtId="0" fontId="2" fillId="0" borderId="9" xfId="1" applyFont="1" applyBorder="1"/>
    <xf numFmtId="0" fontId="21" fillId="0" borderId="2" xfId="1" applyFont="1" applyBorder="1" applyAlignment="1">
      <alignment horizontal="left" vertical="center" wrapText="1"/>
    </xf>
    <xf numFmtId="0" fontId="21" fillId="0" borderId="3" xfId="1" applyFont="1" applyBorder="1" applyAlignment="1">
      <alignment horizontal="left" vertical="center" wrapText="1"/>
    </xf>
    <xf numFmtId="0" fontId="21" fillId="0" borderId="4" xfId="1" applyFont="1" applyBorder="1" applyAlignment="1">
      <alignment horizontal="left" vertical="center" wrapText="1"/>
    </xf>
    <xf numFmtId="0" fontId="21" fillId="0" borderId="10" xfId="1" applyFont="1" applyBorder="1" applyAlignment="1">
      <alignment horizontal="left" vertical="center" wrapText="1"/>
    </xf>
    <xf numFmtId="0" fontId="21" fillId="0" borderId="0" xfId="1" applyFont="1" applyBorder="1" applyAlignment="1">
      <alignment horizontal="left" vertical="center" wrapText="1"/>
    </xf>
    <xf numFmtId="0" fontId="21" fillId="0" borderId="11" xfId="1" applyFont="1" applyBorder="1" applyAlignment="1">
      <alignment horizontal="left" vertical="center" wrapText="1"/>
    </xf>
    <xf numFmtId="0" fontId="21" fillId="0" borderId="7" xfId="1" applyFont="1" applyBorder="1" applyAlignment="1">
      <alignment horizontal="left" vertical="center" wrapText="1"/>
    </xf>
    <xf numFmtId="0" fontId="21" fillId="0" borderId="8" xfId="1" applyFont="1" applyBorder="1" applyAlignment="1">
      <alignment horizontal="left" vertical="center" wrapText="1"/>
    </xf>
    <xf numFmtId="0" fontId="21" fillId="0" borderId="9" xfId="1" applyFont="1" applyBorder="1" applyAlignment="1">
      <alignment horizontal="left" vertical="center" wrapText="1"/>
    </xf>
    <xf numFmtId="0" fontId="2" fillId="0" borderId="72" xfId="1" applyFont="1" applyBorder="1" applyAlignment="1">
      <alignment horizontal="center" vertical="center" wrapText="1"/>
    </xf>
    <xf numFmtId="0" fontId="2" fillId="0" borderId="31"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50" xfId="1" applyFont="1" applyBorder="1" applyAlignment="1"/>
    <xf numFmtId="0" fontId="2" fillId="0" borderId="0" xfId="1" applyFont="1" applyBorder="1" applyAlignment="1"/>
    <xf numFmtId="0" fontId="2" fillId="0" borderId="11" xfId="1" applyFont="1" applyBorder="1" applyAlignment="1"/>
    <xf numFmtId="0" fontId="2" fillId="0" borderId="81" xfId="1" applyFont="1" applyBorder="1" applyAlignment="1"/>
    <xf numFmtId="0" fontId="2" fillId="0" borderId="8" xfId="1" applyFont="1" applyBorder="1" applyAlignment="1"/>
    <xf numFmtId="0" fontId="2" fillId="0" borderId="9" xfId="1" applyFont="1" applyBorder="1" applyAlignment="1"/>
    <xf numFmtId="0" fontId="1" fillId="0" borderId="30" xfId="1" applyFont="1" applyBorder="1" applyAlignment="1">
      <alignment horizontal="left" wrapText="1"/>
    </xf>
    <xf numFmtId="0" fontId="1" fillId="0" borderId="31" xfId="1" applyFont="1" applyBorder="1" applyAlignment="1">
      <alignment horizontal="left"/>
    </xf>
    <xf numFmtId="0" fontId="1" fillId="0" borderId="32" xfId="1" applyFont="1" applyBorder="1" applyAlignment="1">
      <alignment horizontal="left"/>
    </xf>
    <xf numFmtId="0" fontId="1" fillId="0" borderId="10" xfId="1" applyFont="1" applyBorder="1" applyAlignment="1">
      <alignment horizontal="left"/>
    </xf>
    <xf numFmtId="0" fontId="1" fillId="0" borderId="0" xfId="1" applyFont="1" applyBorder="1" applyAlignment="1">
      <alignment horizontal="left"/>
    </xf>
    <xf numFmtId="0" fontId="1" fillId="0" borderId="11" xfId="1" applyFont="1" applyBorder="1" applyAlignment="1">
      <alignment horizontal="left"/>
    </xf>
    <xf numFmtId="0" fontId="1" fillId="0" borderId="7" xfId="1" applyFont="1" applyBorder="1" applyAlignment="1">
      <alignment horizontal="left"/>
    </xf>
    <xf numFmtId="0" fontId="1" fillId="0" borderId="8" xfId="1" applyFont="1" applyBorder="1" applyAlignment="1">
      <alignment horizontal="left"/>
    </xf>
    <xf numFmtId="0" fontId="1" fillId="0" borderId="9" xfId="1" applyFont="1" applyBorder="1" applyAlignment="1">
      <alignment horizontal="left"/>
    </xf>
    <xf numFmtId="0" fontId="2" fillId="0" borderId="30" xfId="1" applyFont="1" applyBorder="1" applyAlignment="1">
      <alignment vertical="center" wrapText="1"/>
    </xf>
    <xf numFmtId="0" fontId="1" fillId="0" borderId="31" xfId="1" applyFont="1" applyBorder="1" applyAlignment="1"/>
    <xf numFmtId="0" fontId="1" fillId="0" borderId="33" xfId="1" applyFont="1" applyBorder="1" applyAlignment="1"/>
    <xf numFmtId="0" fontId="2" fillId="0" borderId="38" xfId="1" applyFont="1" applyBorder="1" applyAlignment="1">
      <alignment vertical="center"/>
    </xf>
    <xf numFmtId="0" fontId="2" fillId="0" borderId="26" xfId="1" applyFont="1" applyBorder="1" applyAlignment="1">
      <alignment vertical="center"/>
    </xf>
    <xf numFmtId="0" fontId="2" fillId="0" borderId="37" xfId="1" applyFont="1" applyBorder="1" applyAlignment="1">
      <alignment vertical="center"/>
    </xf>
    <xf numFmtId="0" fontId="5" fillId="0" borderId="54" xfId="1" applyFont="1" applyBorder="1" applyAlignment="1">
      <alignment horizontal="center"/>
    </xf>
    <xf numFmtId="0" fontId="5" fillId="0" borderId="65" xfId="1" applyFont="1" applyBorder="1" applyAlignment="1">
      <alignment horizontal="center"/>
    </xf>
    <xf numFmtId="0" fontId="5" fillId="0" borderId="55" xfId="1" applyFont="1" applyBorder="1" applyAlignment="1">
      <alignment horizontal="center"/>
    </xf>
    <xf numFmtId="0" fontId="5" fillId="0" borderId="56" xfId="1" applyFont="1" applyBorder="1" applyAlignment="1">
      <alignment horizontal="center"/>
    </xf>
    <xf numFmtId="0" fontId="11" fillId="0" borderId="73" xfId="1" applyFont="1" applyBorder="1" applyAlignment="1">
      <alignment horizontal="center"/>
    </xf>
    <xf numFmtId="0" fontId="11" fillId="0" borderId="75" xfId="1" applyFont="1" applyBorder="1" applyAlignment="1">
      <alignment horizontal="center"/>
    </xf>
    <xf numFmtId="0" fontId="11" fillId="0" borderId="74" xfId="1" applyFont="1" applyBorder="1" applyAlignment="1">
      <alignment horizontal="center"/>
    </xf>
    <xf numFmtId="0" fontId="11" fillId="0" borderId="76" xfId="1" applyFont="1" applyBorder="1" applyAlignment="1">
      <alignment horizontal="center"/>
    </xf>
    <xf numFmtId="0" fontId="1" fillId="0" borderId="12" xfId="1" applyFont="1" applyBorder="1" applyAlignment="1">
      <alignment vertical="center"/>
    </xf>
    <xf numFmtId="0" fontId="1" fillId="0" borderId="62" xfId="1" applyFont="1" applyBorder="1" applyAlignment="1">
      <alignment vertical="center"/>
    </xf>
    <xf numFmtId="0" fontId="5" fillId="0" borderId="3" xfId="1" applyFont="1" applyBorder="1" applyAlignment="1">
      <alignment horizontal="center" vertical="center" textRotation="255" wrapText="1"/>
    </xf>
    <xf numFmtId="0" fontId="5" fillId="0" borderId="8" xfId="1" applyFont="1" applyBorder="1" applyAlignment="1">
      <alignment horizontal="center" vertical="center" textRotation="255" wrapText="1"/>
    </xf>
    <xf numFmtId="187" fontId="1" fillId="0" borderId="41" xfId="1" applyNumberFormat="1" applyFont="1" applyBorder="1" applyAlignment="1">
      <alignment horizontal="right" vertical="center"/>
    </xf>
    <xf numFmtId="187" fontId="1" fillId="0" borderId="42" xfId="1" applyNumberFormat="1" applyFont="1" applyBorder="1" applyAlignment="1">
      <alignment horizontal="right" vertical="center"/>
    </xf>
    <xf numFmtId="187" fontId="1" fillId="0" borderId="28" xfId="1" applyNumberFormat="1" applyFont="1" applyBorder="1" applyAlignment="1">
      <alignment horizontal="right" vertical="center"/>
    </xf>
    <xf numFmtId="0" fontId="1" fillId="0" borderId="53" xfId="1" applyFont="1" applyBorder="1" applyAlignment="1">
      <alignment vertical="center"/>
    </xf>
    <xf numFmtId="0" fontId="1" fillId="0" borderId="69" xfId="1" applyFont="1" applyBorder="1" applyAlignment="1">
      <alignment vertical="center"/>
    </xf>
    <xf numFmtId="0" fontId="20" fillId="0" borderId="12" xfId="1" applyFont="1" applyBorder="1" applyAlignment="1">
      <alignment vertical="center"/>
    </xf>
    <xf numFmtId="0" fontId="20" fillId="0" borderId="62" xfId="1" applyFont="1" applyBorder="1" applyAlignment="1">
      <alignment vertical="center"/>
    </xf>
    <xf numFmtId="0" fontId="1" fillId="0" borderId="20" xfId="1" applyFont="1" applyBorder="1" applyAlignment="1">
      <alignment vertical="center"/>
    </xf>
    <xf numFmtId="0" fontId="1" fillId="0" borderId="21" xfId="1" applyFont="1" applyBorder="1" applyAlignment="1">
      <alignment vertical="center"/>
    </xf>
    <xf numFmtId="0" fontId="1" fillId="0" borderId="45" xfId="1" applyFont="1" applyBorder="1" applyAlignment="1">
      <alignment vertical="center"/>
    </xf>
    <xf numFmtId="0" fontId="5" fillId="0" borderId="29"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5" fillId="0" borderId="28" xfId="1" applyFont="1" applyBorder="1" applyAlignment="1">
      <alignment horizontal="center" vertical="center"/>
    </xf>
    <xf numFmtId="182" fontId="1" fillId="0" borderId="29" xfId="1" applyNumberFormat="1" applyFont="1" applyBorder="1" applyAlignment="1">
      <alignment horizontal="right" vertical="center"/>
    </xf>
    <xf numFmtId="182" fontId="1" fillId="0" borderId="43" xfId="1" applyNumberFormat="1" applyFont="1" applyBorder="1" applyAlignment="1">
      <alignment horizontal="right" vertical="center"/>
    </xf>
    <xf numFmtId="0" fontId="5" fillId="0" borderId="49" xfId="1" applyFont="1" applyBorder="1" applyAlignment="1">
      <alignment horizontal="center" vertical="center" wrapText="1"/>
    </xf>
    <xf numFmtId="0" fontId="5" fillId="0" borderId="12" xfId="1" applyFont="1" applyBorder="1" applyAlignment="1"/>
    <xf numFmtId="182" fontId="1" fillId="0" borderId="41" xfId="1" applyNumberFormat="1" applyFont="1" applyBorder="1" applyAlignment="1">
      <alignment horizontal="right" vertical="center"/>
    </xf>
    <xf numFmtId="182" fontId="1" fillId="0" borderId="42" xfId="1" applyNumberFormat="1" applyFont="1" applyBorder="1" applyAlignment="1">
      <alignment horizontal="right" vertical="center"/>
    </xf>
    <xf numFmtId="182" fontId="1" fillId="0" borderId="28" xfId="1" applyNumberFormat="1" applyFont="1" applyBorder="1" applyAlignment="1">
      <alignment horizontal="right" vertical="center"/>
    </xf>
    <xf numFmtId="0" fontId="2" fillId="0" borderId="27" xfId="1" applyFont="1" applyBorder="1" applyAlignment="1">
      <alignment horizontal="center" vertical="center" textRotation="255" wrapText="1"/>
    </xf>
    <xf numFmtId="0" fontId="2" fillId="0" borderId="61" xfId="1" applyFont="1" applyBorder="1" applyAlignment="1">
      <alignment horizontal="center"/>
    </xf>
    <xf numFmtId="0" fontId="2" fillId="0" borderId="63" xfId="1" applyFont="1" applyBorder="1" applyAlignment="1">
      <alignment horizontal="center"/>
    </xf>
    <xf numFmtId="0" fontId="5" fillId="0" borderId="40" xfId="1" applyFont="1" applyBorder="1" applyAlignment="1">
      <alignment horizontal="center" vertical="center" shrinkToFit="1"/>
    </xf>
    <xf numFmtId="0" fontId="5" fillId="0" borderId="29" xfId="1" applyFont="1" applyBorder="1" applyAlignment="1">
      <alignment horizontal="center" vertical="center" shrinkToFit="1"/>
    </xf>
    <xf numFmtId="0" fontId="5" fillId="0" borderId="12" xfId="1" applyFont="1" applyBorder="1" applyAlignment="1">
      <alignment horizontal="center" vertical="center" wrapText="1"/>
    </xf>
    <xf numFmtId="179" fontId="5" fillId="0" borderId="41" xfId="1" applyNumberFormat="1" applyFont="1" applyBorder="1" applyAlignment="1">
      <alignment horizontal="center" vertical="center"/>
    </xf>
    <xf numFmtId="179" fontId="5" fillId="0" borderId="42" xfId="1" applyNumberFormat="1" applyFont="1" applyBorder="1" applyAlignment="1">
      <alignment horizontal="center" vertical="center"/>
    </xf>
    <xf numFmtId="179" fontId="5" fillId="0" borderId="28" xfId="1" applyNumberFormat="1" applyFont="1" applyBorder="1" applyAlignment="1">
      <alignment horizontal="center" vertical="center"/>
    </xf>
    <xf numFmtId="0" fontId="5" fillId="0" borderId="49" xfId="1" applyFont="1" applyBorder="1" applyAlignment="1">
      <alignment horizontal="center" vertical="center"/>
    </xf>
    <xf numFmtId="0" fontId="5" fillId="0" borderId="12" xfId="1" applyFont="1" applyBorder="1" applyAlignment="1">
      <alignment horizontal="center" vertical="center"/>
    </xf>
    <xf numFmtId="0" fontId="29" fillId="0" borderId="2" xfId="1" applyFont="1" applyBorder="1" applyAlignment="1">
      <alignment horizontal="center"/>
    </xf>
    <xf numFmtId="0" fontId="29" fillId="0" borderId="3" xfId="1" applyFont="1" applyBorder="1" applyAlignment="1">
      <alignment horizontal="center"/>
    </xf>
    <xf numFmtId="0" fontId="29" fillId="0" borderId="4" xfId="1" applyFont="1" applyBorder="1" applyAlignment="1">
      <alignment horizontal="center"/>
    </xf>
    <xf numFmtId="0" fontId="19" fillId="0" borderId="7" xfId="1" applyFont="1" applyBorder="1" applyAlignment="1">
      <alignment horizontal="center" vertical="center"/>
    </xf>
    <xf numFmtId="0" fontId="19" fillId="0" borderId="8" xfId="1" applyFont="1" applyBorder="1" applyAlignment="1">
      <alignment horizontal="center" vertical="center"/>
    </xf>
    <xf numFmtId="0" fontId="19" fillId="0" borderId="9" xfId="1" applyFont="1" applyBorder="1" applyAlignment="1">
      <alignment horizontal="center" vertical="center"/>
    </xf>
    <xf numFmtId="0" fontId="5" fillId="0" borderId="64" xfId="1" applyFont="1" applyBorder="1" applyAlignment="1">
      <alignment horizontal="center" vertical="center"/>
    </xf>
    <xf numFmtId="0" fontId="5" fillId="0" borderId="53" xfId="1" applyFont="1" applyBorder="1" applyAlignment="1">
      <alignment horizontal="center" vertical="center"/>
    </xf>
    <xf numFmtId="0" fontId="20" fillId="0" borderId="20" xfId="1" applyFont="1" applyBorder="1" applyAlignment="1">
      <alignment vertical="center" wrapText="1"/>
    </xf>
    <xf numFmtId="0" fontId="20" fillId="0" borderId="21" xfId="1" applyFont="1" applyBorder="1" applyAlignment="1">
      <alignment vertical="center" wrapText="1"/>
    </xf>
    <xf numFmtId="0" fontId="20" fillId="0" borderId="22" xfId="1" applyFont="1" applyBorder="1" applyAlignment="1">
      <alignment vertical="center" wrapText="1"/>
    </xf>
    <xf numFmtId="0" fontId="5" fillId="0" borderId="29"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67" xfId="1" applyFont="1" applyBorder="1" applyAlignment="1">
      <alignment horizontal="center" vertical="center" wrapText="1"/>
    </xf>
    <xf numFmtId="0" fontId="5" fillId="0" borderId="68" xfId="1" applyFont="1" applyBorder="1" applyAlignment="1">
      <alignment horizontal="center" vertical="center" wrapText="1"/>
    </xf>
    <xf numFmtId="0" fontId="5" fillId="0" borderId="3" xfId="1" applyFont="1" applyBorder="1" applyAlignment="1">
      <alignment horizontal="center" vertical="center" textRotation="255"/>
    </xf>
    <xf numFmtId="0" fontId="5" fillId="0" borderId="47" xfId="1" applyFont="1" applyBorder="1" applyAlignment="1">
      <alignment horizontal="center" vertical="center" textRotation="255"/>
    </xf>
    <xf numFmtId="0" fontId="5" fillId="0" borderId="8" xfId="1" applyFont="1" applyBorder="1" applyAlignment="1">
      <alignment horizontal="center" vertical="center" textRotation="255"/>
    </xf>
    <xf numFmtId="0" fontId="5" fillId="0" borderId="48" xfId="1" applyFont="1" applyBorder="1" applyAlignment="1">
      <alignment horizontal="center" vertical="center" textRotation="255"/>
    </xf>
    <xf numFmtId="0" fontId="2" fillId="0" borderId="54" xfId="1" applyFont="1" applyBorder="1" applyAlignment="1">
      <alignment horizontal="center" vertical="center" wrapText="1"/>
    </xf>
    <xf numFmtId="0" fontId="2" fillId="0" borderId="55" xfId="1" applyFont="1" applyBorder="1" applyAlignment="1">
      <alignment horizontal="center" vertical="center" wrapText="1"/>
    </xf>
    <xf numFmtId="0" fontId="2" fillId="0" borderId="65" xfId="1" applyFont="1" applyBorder="1" applyAlignment="1">
      <alignment horizontal="center" vertical="center" wrapText="1"/>
    </xf>
    <xf numFmtId="0" fontId="2" fillId="0" borderId="70" xfId="1" applyFont="1" applyBorder="1" applyAlignment="1">
      <alignment horizontal="center" vertical="center" textRotation="255" wrapText="1"/>
    </xf>
    <xf numFmtId="0" fontId="2" fillId="0" borderId="71" xfId="1" applyFont="1" applyBorder="1" applyAlignment="1">
      <alignment horizontal="center" vertical="center" textRotation="255" wrapText="1"/>
    </xf>
    <xf numFmtId="0" fontId="5" fillId="0" borderId="28" xfId="1" applyFont="1" applyBorder="1" applyAlignment="1">
      <alignment horizontal="center" vertical="center" shrinkToFit="1"/>
    </xf>
    <xf numFmtId="182" fontId="2" fillId="0" borderId="41" xfId="1" applyNumberFormat="1" applyFont="1" applyBorder="1" applyAlignment="1">
      <alignment horizontal="right" vertical="center"/>
    </xf>
    <xf numFmtId="182" fontId="1" fillId="0" borderId="42" xfId="1" applyNumberFormat="1" applyFont="1" applyBorder="1" applyAlignment="1">
      <alignment horizontal="right"/>
    </xf>
    <xf numFmtId="182" fontId="1" fillId="0" borderId="28" xfId="1" applyNumberFormat="1" applyFont="1" applyBorder="1" applyAlignment="1">
      <alignment horizontal="right"/>
    </xf>
    <xf numFmtId="0" fontId="2" fillId="0" borderId="29" xfId="1" applyFont="1" applyBorder="1" applyAlignment="1">
      <alignment horizontal="center" vertical="center" textRotation="255"/>
    </xf>
    <xf numFmtId="0" fontId="2" fillId="0" borderId="53" xfId="1" applyFont="1" applyBorder="1" applyAlignment="1">
      <alignment horizontal="center" vertical="center" textRotation="255"/>
    </xf>
    <xf numFmtId="0" fontId="2" fillId="0" borderId="30" xfId="1" applyFont="1" applyBorder="1" applyAlignment="1">
      <alignment vertical="top" wrapText="1"/>
    </xf>
    <xf numFmtId="0" fontId="2" fillId="0" borderId="31" xfId="1" applyFont="1" applyBorder="1" applyAlignment="1">
      <alignment vertical="top"/>
    </xf>
    <xf numFmtId="0" fontId="2" fillId="0" borderId="33" xfId="1" applyFont="1" applyBorder="1" applyAlignment="1">
      <alignment vertical="top"/>
    </xf>
    <xf numFmtId="0" fontId="2" fillId="0" borderId="38" xfId="1" applyFont="1" applyBorder="1" applyAlignment="1">
      <alignment vertical="top"/>
    </xf>
    <xf numFmtId="0" fontId="2" fillId="0" borderId="26" xfId="1" applyFont="1" applyBorder="1" applyAlignment="1">
      <alignment vertical="top"/>
    </xf>
    <xf numFmtId="0" fontId="2" fillId="0" borderId="39" xfId="1" applyFont="1" applyBorder="1" applyAlignment="1">
      <alignment vertical="top"/>
    </xf>
    <xf numFmtId="0" fontId="5" fillId="0" borderId="65" xfId="1" applyFont="1" applyBorder="1" applyAlignment="1">
      <alignment horizontal="center" vertical="center" shrinkToFit="1"/>
    </xf>
    <xf numFmtId="0" fontId="5" fillId="0" borderId="53" xfId="1" applyFont="1" applyBorder="1" applyAlignment="1">
      <alignment horizontal="center" vertical="center" shrinkToFit="1"/>
    </xf>
    <xf numFmtId="0" fontId="5" fillId="0" borderId="40" xfId="1" applyFont="1" applyBorder="1" applyAlignment="1">
      <alignment horizontal="center" vertical="center" wrapText="1"/>
    </xf>
    <xf numFmtId="0" fontId="2" fillId="0" borderId="12" xfId="1" applyFont="1" applyBorder="1" applyAlignment="1">
      <alignment horizontal="left" vertical="center" wrapText="1" indent="1"/>
    </xf>
    <xf numFmtId="0" fontId="2" fillId="0" borderId="62" xfId="1" applyFont="1" applyBorder="1" applyAlignment="1">
      <alignment horizontal="left" vertical="center" wrapText="1" indent="1"/>
    </xf>
    <xf numFmtId="0" fontId="19" fillId="0" borderId="41" xfId="1" applyFont="1" applyBorder="1" applyAlignment="1">
      <alignment horizontal="center" vertical="center"/>
    </xf>
    <xf numFmtId="0" fontId="19" fillId="0" borderId="42" xfId="1" applyFont="1" applyBorder="1" applyAlignment="1">
      <alignment horizontal="center" vertical="center"/>
    </xf>
    <xf numFmtId="0" fontId="19" fillId="0" borderId="28" xfId="1" applyFont="1" applyBorder="1" applyAlignment="1">
      <alignment horizontal="center"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66" xfId="1" applyFont="1" applyBorder="1" applyAlignment="1">
      <alignment horizontal="center" vertical="center" wrapText="1"/>
    </xf>
    <xf numFmtId="0" fontId="27" fillId="0" borderId="0" xfId="1" applyFont="1" applyBorder="1" applyAlignment="1">
      <alignment horizontal="right" vertical="center"/>
    </xf>
    <xf numFmtId="0" fontId="27" fillId="0" borderId="26" xfId="1" applyFont="1" applyBorder="1" applyAlignment="1">
      <alignment horizontal="right" vertical="center"/>
    </xf>
    <xf numFmtId="0" fontId="27" fillId="0" borderId="35" xfId="1" applyFont="1" applyBorder="1" applyAlignment="1">
      <alignment horizontal="left" vertical="center"/>
    </xf>
    <xf numFmtId="0" fontId="27" fillId="0" borderId="39" xfId="1" applyFont="1" applyBorder="1" applyAlignment="1">
      <alignment horizontal="left" vertical="center"/>
    </xf>
    <xf numFmtId="0" fontId="5" fillId="0" borderId="34" xfId="1" applyFont="1" applyBorder="1" applyAlignment="1">
      <alignment horizontal="center" vertical="center" textRotation="255" wrapText="1"/>
    </xf>
    <xf numFmtId="0" fontId="5" fillId="0" borderId="4" xfId="1" applyFont="1" applyBorder="1" applyAlignment="1">
      <alignment horizontal="center" vertical="center" textRotation="255" wrapText="1"/>
    </xf>
    <xf numFmtId="0" fontId="5" fillId="0" borderId="50" xfId="1" applyFont="1" applyBorder="1" applyAlignment="1">
      <alignment horizontal="center" vertical="center" textRotation="255" wrapText="1"/>
    </xf>
    <xf numFmtId="0" fontId="5" fillId="0" borderId="11" xfId="1" applyFont="1" applyBorder="1" applyAlignment="1">
      <alignment horizontal="center" vertical="center" textRotation="255" wrapText="1"/>
    </xf>
    <xf numFmtId="0" fontId="5" fillId="0" borderId="36" xfId="1" applyFont="1" applyBorder="1" applyAlignment="1">
      <alignment horizontal="center" vertical="center" textRotation="255" wrapText="1"/>
    </xf>
    <xf numFmtId="0" fontId="5" fillId="0" borderId="37" xfId="1" applyFont="1" applyBorder="1" applyAlignment="1">
      <alignment horizontal="center" vertical="center" textRotation="255" wrapText="1"/>
    </xf>
    <xf numFmtId="0" fontId="25" fillId="0" borderId="96" xfId="1" applyFont="1" applyBorder="1" applyAlignment="1">
      <alignment horizontal="center"/>
    </xf>
    <xf numFmtId="0" fontId="25" fillId="0" borderId="47" xfId="1" applyFont="1" applyBorder="1" applyAlignment="1">
      <alignment horizontal="center"/>
    </xf>
    <xf numFmtId="0" fontId="25" fillId="0" borderId="93" xfId="1" applyFont="1" applyBorder="1" applyAlignment="1">
      <alignment horizontal="center"/>
    </xf>
    <xf numFmtId="0" fontId="25" fillId="0" borderId="35" xfId="1" applyFont="1" applyBorder="1" applyAlignment="1">
      <alignment horizontal="center"/>
    </xf>
    <xf numFmtId="0" fontId="25" fillId="0" borderId="100" xfId="1" applyFont="1" applyBorder="1" applyAlignment="1">
      <alignment horizontal="center"/>
    </xf>
    <xf numFmtId="0" fontId="25" fillId="0" borderId="39" xfId="1" applyFont="1" applyBorder="1" applyAlignment="1">
      <alignment horizontal="center"/>
    </xf>
    <xf numFmtId="0" fontId="27" fillId="0" borderId="0" xfId="1" applyFont="1" applyBorder="1" applyAlignment="1">
      <alignment horizontal="center" vertical="center"/>
    </xf>
    <xf numFmtId="0" fontId="27" fillId="0" borderId="35" xfId="1" applyFont="1" applyBorder="1" applyAlignment="1">
      <alignment horizontal="center" vertical="center"/>
    </xf>
    <xf numFmtId="0" fontId="5" fillId="0" borderId="81" xfId="1" applyFont="1" applyBorder="1" applyAlignment="1">
      <alignment horizontal="center" vertical="center" textRotation="255" wrapText="1"/>
    </xf>
    <xf numFmtId="0" fontId="5" fillId="0" borderId="9" xfId="1" applyFont="1" applyBorder="1" applyAlignment="1">
      <alignment horizontal="center" vertical="center" textRotation="255" wrapText="1"/>
    </xf>
    <xf numFmtId="0" fontId="25" fillId="0" borderId="95" xfId="1" applyFont="1" applyBorder="1" applyAlignment="1">
      <alignment horizontal="center"/>
    </xf>
    <xf numFmtId="0" fontId="25" fillId="0" borderId="48" xfId="1" applyFont="1" applyBorder="1" applyAlignment="1">
      <alignment horizontal="center"/>
    </xf>
    <xf numFmtId="0" fontId="5" fillId="0" borderId="86" xfId="1" applyFont="1" applyBorder="1" applyAlignment="1">
      <alignment horizontal="center" vertical="center" textRotation="255" wrapText="1"/>
    </xf>
    <xf numFmtId="0" fontId="5" fillId="0" borderId="87" xfId="1" applyFont="1" applyBorder="1" applyAlignment="1">
      <alignment horizontal="center" vertical="center" textRotation="255" wrapText="1"/>
    </xf>
    <xf numFmtId="0" fontId="11" fillId="0" borderId="88" xfId="1" applyFont="1" applyBorder="1" applyAlignment="1">
      <alignment horizontal="center" vertical="center" wrapText="1"/>
    </xf>
    <xf numFmtId="0" fontId="11" fillId="0" borderId="87" xfId="1" applyFont="1" applyBorder="1" applyAlignment="1">
      <alignment horizontal="center" vertical="center" wrapText="1"/>
    </xf>
    <xf numFmtId="0" fontId="2" fillId="0" borderId="88" xfId="1" applyFont="1" applyBorder="1" applyAlignment="1">
      <alignment horizontal="center" vertical="center" wrapText="1"/>
    </xf>
    <xf numFmtId="0" fontId="2" fillId="0" borderId="89" xfId="1" applyFont="1" applyBorder="1" applyAlignment="1">
      <alignment horizontal="center" vertical="center" wrapText="1"/>
    </xf>
    <xf numFmtId="0" fontId="2" fillId="0" borderId="86" xfId="1" applyFont="1" applyBorder="1" applyAlignment="1">
      <alignment horizontal="center" vertical="center" wrapText="1"/>
    </xf>
    <xf numFmtId="0" fontId="2" fillId="0" borderId="90" xfId="1" applyFont="1" applyBorder="1" applyAlignment="1">
      <alignment horizontal="center" vertical="center" wrapText="1"/>
    </xf>
    <xf numFmtId="0" fontId="11" fillId="0" borderId="90" xfId="1" applyFont="1" applyBorder="1" applyAlignment="1">
      <alignment horizontal="center" vertical="center" wrapText="1"/>
    </xf>
    <xf numFmtId="0" fontId="11" fillId="0" borderId="89" xfId="1" applyFont="1" applyBorder="1" applyAlignment="1">
      <alignment horizontal="center" vertical="center" wrapText="1"/>
    </xf>
    <xf numFmtId="0" fontId="5" fillId="0" borderId="72" xfId="1" applyFont="1" applyBorder="1" applyAlignment="1">
      <alignment horizontal="center" vertical="center" textRotation="255" wrapText="1"/>
    </xf>
    <xf numFmtId="0" fontId="5" fillId="0" borderId="32" xfId="1" applyFont="1" applyBorder="1" applyAlignment="1">
      <alignment horizontal="center" vertical="center" textRotation="255" wrapText="1"/>
    </xf>
    <xf numFmtId="0" fontId="25" fillId="0" borderId="91" xfId="1" applyFont="1" applyBorder="1" applyAlignment="1">
      <alignment horizontal="left"/>
    </xf>
    <xf numFmtId="0" fontId="25" fillId="0" borderId="33" xfId="1" applyFont="1" applyBorder="1" applyAlignment="1">
      <alignment horizontal="left"/>
    </xf>
    <xf numFmtId="0" fontId="25" fillId="0" borderId="93" xfId="1" applyFont="1" applyBorder="1" applyAlignment="1">
      <alignment horizontal="left"/>
    </xf>
    <xf numFmtId="0" fontId="25" fillId="0" borderId="35" xfId="1" applyFont="1" applyBorder="1" applyAlignment="1">
      <alignment horizontal="left"/>
    </xf>
    <xf numFmtId="0" fontId="25" fillId="0" borderId="95" xfId="1" applyFont="1" applyBorder="1" applyAlignment="1">
      <alignment horizontal="left"/>
    </xf>
    <xf numFmtId="0" fontId="25" fillId="0" borderId="48" xfId="1" applyFont="1" applyBorder="1" applyAlignment="1">
      <alignment horizontal="left"/>
    </xf>
    <xf numFmtId="0" fontId="2" fillId="0" borderId="0" xfId="1" applyFont="1" applyBorder="1" applyAlignment="1">
      <alignment horizontal="right" vertical="center"/>
    </xf>
    <xf numFmtId="0" fontId="2" fillId="0" borderId="20" xfId="1" applyFont="1" applyFill="1" applyBorder="1" applyAlignment="1">
      <alignment horizontal="center" vertical="center"/>
    </xf>
    <xf numFmtId="0" fontId="1" fillId="0" borderId="21" xfId="1" applyFill="1" applyBorder="1" applyAlignment="1">
      <alignment horizontal="center" vertical="center"/>
    </xf>
    <xf numFmtId="0" fontId="1" fillId="0" borderId="22" xfId="1" applyFill="1" applyBorder="1" applyAlignment="1">
      <alignment horizontal="center" vertical="center"/>
    </xf>
    <xf numFmtId="0" fontId="2" fillId="0" borderId="2" xfId="1" applyFont="1" applyFill="1" applyBorder="1" applyAlignment="1">
      <alignment horizontal="center" vertical="center"/>
    </xf>
    <xf numFmtId="0" fontId="1" fillId="0" borderId="3" xfId="1" applyFill="1" applyBorder="1" applyAlignment="1">
      <alignment horizontal="center" vertical="center"/>
    </xf>
    <xf numFmtId="0" fontId="1" fillId="0" borderId="4" xfId="1" applyFill="1" applyBorder="1" applyAlignment="1">
      <alignment horizontal="center" vertical="center"/>
    </xf>
    <xf numFmtId="0" fontId="1" fillId="0" borderId="7" xfId="1" applyFill="1" applyBorder="1" applyAlignment="1">
      <alignment horizontal="center" vertical="center"/>
    </xf>
    <xf numFmtId="0" fontId="1" fillId="0" borderId="8" xfId="1" applyFill="1" applyBorder="1" applyAlignment="1">
      <alignment horizontal="center" vertical="center"/>
    </xf>
    <xf numFmtId="0" fontId="1" fillId="0" borderId="9" xfId="1" applyFill="1" applyBorder="1" applyAlignment="1">
      <alignment horizontal="center" vertical="center"/>
    </xf>
    <xf numFmtId="176" fontId="2" fillId="0" borderId="20" xfId="1" applyNumberFormat="1" applyFont="1" applyFill="1" applyBorder="1" applyAlignment="1">
      <alignment horizontal="right" vertical="center" indent="1"/>
    </xf>
    <xf numFmtId="176" fontId="1" fillId="0" borderId="21" xfId="1" applyNumberFormat="1" applyFill="1" applyBorder="1" applyAlignment="1">
      <alignment horizontal="right" vertical="center" indent="1"/>
    </xf>
    <xf numFmtId="176" fontId="1" fillId="0" borderId="45" xfId="1" applyNumberFormat="1" applyFill="1" applyBorder="1" applyAlignment="1">
      <alignment horizontal="right" vertical="center" indent="1"/>
    </xf>
    <xf numFmtId="176" fontId="2" fillId="0" borderId="20" xfId="1" applyNumberFormat="1" applyFont="1" applyFill="1" applyBorder="1" applyAlignment="1">
      <alignment horizontal="center" vertical="center"/>
    </xf>
    <xf numFmtId="176" fontId="2" fillId="0" borderId="21" xfId="1" applyNumberFormat="1" applyFont="1" applyFill="1" applyBorder="1" applyAlignment="1">
      <alignment horizontal="center" vertical="center"/>
    </xf>
    <xf numFmtId="176" fontId="2" fillId="0" borderId="45" xfId="1" applyNumberFormat="1" applyFont="1" applyFill="1" applyBorder="1" applyAlignment="1">
      <alignment horizontal="center" vertical="center"/>
    </xf>
    <xf numFmtId="0" fontId="1" fillId="0" borderId="57" xfId="1" applyFill="1" applyBorder="1" applyAlignment="1">
      <alignment horizontal="center" vertical="center"/>
    </xf>
    <xf numFmtId="0" fontId="2" fillId="0" borderId="58" xfId="1" applyFont="1" applyFill="1" applyBorder="1" applyAlignment="1">
      <alignment horizontal="center" vertical="center"/>
    </xf>
    <xf numFmtId="0" fontId="2" fillId="0" borderId="2" xfId="1" applyFont="1" applyFill="1" applyBorder="1" applyAlignment="1">
      <alignment horizontal="right" vertical="center" wrapText="1"/>
    </xf>
    <xf numFmtId="0" fontId="2" fillId="0" borderId="3" xfId="1" applyFont="1" applyFill="1" applyBorder="1" applyAlignment="1">
      <alignment horizontal="right" vertical="center" wrapText="1"/>
    </xf>
    <xf numFmtId="0" fontId="2" fillId="0" borderId="4" xfId="1" applyFont="1" applyFill="1" applyBorder="1" applyAlignment="1">
      <alignment horizontal="right" vertical="center" wrapText="1"/>
    </xf>
    <xf numFmtId="0" fontId="2" fillId="0" borderId="10" xfId="1" applyFont="1" applyFill="1" applyBorder="1" applyAlignment="1">
      <alignment horizontal="right" vertical="center" wrapText="1"/>
    </xf>
    <xf numFmtId="0" fontId="2" fillId="0" borderId="0" xfId="1" applyFont="1" applyFill="1" applyBorder="1" applyAlignment="1">
      <alignment horizontal="right" vertical="center" wrapText="1"/>
    </xf>
    <xf numFmtId="0" fontId="2" fillId="0" borderId="11" xfId="1" applyFont="1" applyFill="1" applyBorder="1" applyAlignment="1">
      <alignment horizontal="right" vertical="center" wrapText="1"/>
    </xf>
    <xf numFmtId="0" fontId="2" fillId="0" borderId="7" xfId="1" applyFont="1" applyFill="1" applyBorder="1" applyAlignment="1">
      <alignment horizontal="right" vertical="center" wrapText="1"/>
    </xf>
    <xf numFmtId="0" fontId="2" fillId="0" borderId="8" xfId="1" applyFont="1" applyFill="1" applyBorder="1" applyAlignment="1">
      <alignment horizontal="right" vertical="center" wrapText="1"/>
    </xf>
    <xf numFmtId="0" fontId="2" fillId="0" borderId="9" xfId="1" applyFont="1" applyFill="1" applyBorder="1" applyAlignment="1">
      <alignment horizontal="right" vertical="center" wrapText="1"/>
    </xf>
    <xf numFmtId="0" fontId="2" fillId="0" borderId="2" xfId="1" applyNumberFormat="1" applyFont="1" applyFill="1" applyBorder="1" applyAlignment="1">
      <alignment horizontal="right" wrapText="1"/>
    </xf>
    <xf numFmtId="0" fontId="2" fillId="0" borderId="3" xfId="1" applyNumberFormat="1" applyFont="1" applyFill="1" applyBorder="1" applyAlignment="1">
      <alignment horizontal="right" wrapText="1"/>
    </xf>
    <xf numFmtId="0" fontId="2" fillId="0" borderId="4" xfId="1" applyNumberFormat="1" applyFont="1" applyFill="1" applyBorder="1" applyAlignment="1">
      <alignment horizontal="right" wrapText="1"/>
    </xf>
    <xf numFmtId="0" fontId="2" fillId="0" borderId="44" xfId="1" applyFont="1" applyBorder="1" applyAlignment="1">
      <alignment horizontal="center" vertical="center"/>
    </xf>
    <xf numFmtId="0" fontId="2" fillId="0" borderId="52" xfId="1" applyFont="1" applyBorder="1" applyAlignment="1">
      <alignment horizontal="center" vertical="center"/>
    </xf>
    <xf numFmtId="183" fontId="11" fillId="0" borderId="2" xfId="1" applyNumberFormat="1" applyFont="1" applyBorder="1" applyAlignment="1">
      <alignment horizontal="right" vertical="center" indent="5"/>
    </xf>
    <xf numFmtId="183" fontId="11" fillId="0" borderId="3" xfId="1" applyNumberFormat="1" applyFont="1" applyBorder="1" applyAlignment="1">
      <alignment horizontal="right" vertical="center" indent="5"/>
    </xf>
    <xf numFmtId="183" fontId="11" fillId="0" borderId="4" xfId="1" applyNumberFormat="1" applyFont="1" applyBorder="1" applyAlignment="1">
      <alignment horizontal="right" vertical="center" indent="5"/>
    </xf>
    <xf numFmtId="183" fontId="11" fillId="0" borderId="38" xfId="1" applyNumberFormat="1" applyFont="1" applyBorder="1" applyAlignment="1">
      <alignment horizontal="right" vertical="center" indent="5"/>
    </xf>
    <xf numFmtId="183" fontId="11" fillId="0" borderId="26" xfId="1" applyNumberFormat="1" applyFont="1" applyBorder="1" applyAlignment="1">
      <alignment horizontal="right" vertical="center" indent="5"/>
    </xf>
    <xf numFmtId="183" fontId="11" fillId="0" borderId="37" xfId="1" applyNumberFormat="1" applyFont="1" applyBorder="1" applyAlignment="1">
      <alignment horizontal="right" vertical="center" indent="5"/>
    </xf>
    <xf numFmtId="0" fontId="2" fillId="0" borderId="10" xfId="1" applyNumberFormat="1" applyFont="1" applyFill="1" applyBorder="1" applyAlignment="1">
      <alignment horizontal="right" vertical="center" wrapText="1"/>
    </xf>
    <xf numFmtId="0" fontId="2" fillId="0" borderId="0" xfId="1" applyNumberFormat="1" applyFont="1" applyFill="1" applyBorder="1" applyAlignment="1">
      <alignment horizontal="right" vertical="center" wrapText="1"/>
    </xf>
    <xf numFmtId="0" fontId="2" fillId="0" borderId="11" xfId="1" applyNumberFormat="1" applyFont="1" applyFill="1" applyBorder="1" applyAlignment="1">
      <alignment horizontal="right" vertical="center" wrapText="1"/>
    </xf>
    <xf numFmtId="0" fontId="2" fillId="0" borderId="7" xfId="1" applyNumberFormat="1" applyFont="1" applyFill="1" applyBorder="1" applyAlignment="1">
      <alignment horizontal="right" vertical="top" wrapText="1"/>
    </xf>
    <xf numFmtId="0" fontId="2" fillId="0" borderId="8" xfId="1" applyNumberFormat="1" applyFont="1" applyFill="1" applyBorder="1" applyAlignment="1">
      <alignment horizontal="right" vertical="top" wrapText="1"/>
    </xf>
    <xf numFmtId="0" fontId="2" fillId="0" borderId="9" xfId="1" applyNumberFormat="1" applyFont="1" applyFill="1" applyBorder="1" applyAlignment="1">
      <alignment horizontal="right" vertical="top" wrapText="1"/>
    </xf>
    <xf numFmtId="0" fontId="10" fillId="0" borderId="10" xfId="1" applyFont="1" applyFill="1" applyBorder="1" applyAlignment="1">
      <alignment horizontal="center"/>
    </xf>
    <xf numFmtId="0" fontId="10" fillId="0" borderId="0" xfId="1" applyFont="1" applyFill="1" applyBorder="1" applyAlignment="1">
      <alignment horizontal="center"/>
    </xf>
    <xf numFmtId="0" fontId="10" fillId="0" borderId="11" xfId="1" applyFont="1" applyFill="1" applyBorder="1" applyAlignment="1">
      <alignment horizontal="center"/>
    </xf>
    <xf numFmtId="0" fontId="2" fillId="0" borderId="49" xfId="1" applyFont="1" applyBorder="1" applyAlignment="1">
      <alignment horizontal="distributed" vertical="center"/>
    </xf>
    <xf numFmtId="177" fontId="11" fillId="0" borderId="2" xfId="1" applyNumberFormat="1" applyFont="1" applyBorder="1" applyAlignment="1">
      <alignment horizontal="right" vertical="center" indent="10"/>
    </xf>
    <xf numFmtId="177" fontId="11" fillId="0" borderId="3" xfId="1" applyNumberFormat="1" applyFont="1" applyBorder="1" applyAlignment="1">
      <alignment horizontal="right" vertical="center" indent="10"/>
    </xf>
    <xf numFmtId="177" fontId="11" fillId="0" borderId="47" xfId="1" applyNumberFormat="1" applyFont="1" applyBorder="1" applyAlignment="1">
      <alignment horizontal="right" vertical="center" indent="10"/>
    </xf>
    <xf numFmtId="177" fontId="11" fillId="0" borderId="10" xfId="1" applyNumberFormat="1" applyFont="1" applyBorder="1" applyAlignment="1">
      <alignment horizontal="right" vertical="center" indent="10"/>
    </xf>
    <xf numFmtId="177" fontId="11" fillId="0" borderId="0" xfId="1" applyNumberFormat="1" applyFont="1" applyBorder="1" applyAlignment="1">
      <alignment horizontal="right" vertical="center" indent="10"/>
    </xf>
    <xf numFmtId="177" fontId="11" fillId="0" borderId="35" xfId="1" applyNumberFormat="1" applyFont="1" applyBorder="1" applyAlignment="1">
      <alignment horizontal="right" vertical="center" indent="10"/>
    </xf>
    <xf numFmtId="0" fontId="2" fillId="0" borderId="44" xfId="1" applyFont="1" applyBorder="1" applyAlignment="1">
      <alignment horizontal="distributed" vertical="center"/>
    </xf>
    <xf numFmtId="0" fontId="2" fillId="0" borderId="51" xfId="1" applyFont="1" applyBorder="1" applyAlignment="1">
      <alignment horizontal="distributed" vertical="center"/>
    </xf>
    <xf numFmtId="0" fontId="2" fillId="0" borderId="46" xfId="1" applyFont="1" applyBorder="1" applyAlignment="1">
      <alignment horizontal="distributed" vertic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5" fillId="0" borderId="10" xfId="1" applyFont="1" applyBorder="1" applyAlignment="1">
      <alignment horizontal="left" vertical="center" wrapText="1"/>
    </xf>
    <xf numFmtId="0" fontId="5" fillId="0" borderId="0" xfId="1" applyFont="1" applyBorder="1" applyAlignment="1">
      <alignment horizontal="left" vertical="center" wrapText="1"/>
    </xf>
    <xf numFmtId="0" fontId="5" fillId="0" borderId="11"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2" fillId="0" borderId="45" xfId="1" applyFont="1" applyBorder="1" applyAlignment="1">
      <alignment horizontal="center" vertical="center"/>
    </xf>
    <xf numFmtId="0" fontId="13" fillId="0" borderId="0" xfId="1" applyFont="1" applyAlignment="1">
      <alignment horizontal="center" vertical="center"/>
    </xf>
    <xf numFmtId="0" fontId="12" fillId="0" borderId="26" xfId="1" applyFont="1" applyBorder="1" applyAlignment="1">
      <alignment horizontal="left" indent="1"/>
    </xf>
    <xf numFmtId="178" fontId="2" fillId="0" borderId="0" xfId="1" applyNumberFormat="1" applyFont="1" applyAlignment="1">
      <alignment horizontal="center" vertical="center"/>
    </xf>
    <xf numFmtId="178" fontId="1" fillId="0" borderId="0" xfId="1" applyNumberFormat="1" applyAlignment="1">
      <alignment horizontal="center" vertical="center"/>
    </xf>
    <xf numFmtId="0" fontId="2" fillId="0" borderId="41" xfId="1" applyFont="1" applyBorder="1" applyAlignment="1">
      <alignment horizontal="center" vertical="center"/>
    </xf>
    <xf numFmtId="0" fontId="1" fillId="0" borderId="42" xfId="1" applyBorder="1" applyAlignment="1">
      <alignment horizontal="center" vertical="center"/>
    </xf>
    <xf numFmtId="0" fontId="1" fillId="0" borderId="28"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0" borderId="7" xfId="1" applyBorder="1" applyAlignment="1">
      <alignment horizontal="center" vertical="center"/>
    </xf>
    <xf numFmtId="0" fontId="1" fillId="0" borderId="8" xfId="1" applyBorder="1" applyAlignment="1">
      <alignment horizontal="center" vertical="center"/>
    </xf>
    <xf numFmtId="0" fontId="1" fillId="0" borderId="9" xfId="1" applyBorder="1" applyAlignment="1">
      <alignment horizontal="center" vertical="center"/>
    </xf>
    <xf numFmtId="176" fontId="2" fillId="0" borderId="20" xfId="1" applyNumberFormat="1" applyFont="1" applyBorder="1" applyAlignment="1">
      <alignment horizontal="center" vertical="center"/>
    </xf>
    <xf numFmtId="176" fontId="1" fillId="0" borderId="21" xfId="1" applyNumberFormat="1" applyBorder="1" applyAlignment="1">
      <alignment horizontal="center" vertical="center"/>
    </xf>
    <xf numFmtId="176" fontId="1" fillId="0" borderId="45" xfId="1" applyNumberFormat="1" applyBorder="1" applyAlignment="1">
      <alignment horizontal="center" vertical="center"/>
    </xf>
    <xf numFmtId="0" fontId="2" fillId="0" borderId="2" xfId="1" applyFont="1" applyBorder="1" applyAlignment="1">
      <alignment vertical="center"/>
    </xf>
    <xf numFmtId="0" fontId="1" fillId="0" borderId="3" xfId="1" applyBorder="1" applyAlignment="1">
      <alignment vertical="center"/>
    </xf>
    <xf numFmtId="0" fontId="2" fillId="0" borderId="7" xfId="1" applyFont="1" applyBorder="1" applyAlignment="1">
      <alignment horizontal="left" vertical="center" indent="1"/>
    </xf>
    <xf numFmtId="0" fontId="1" fillId="0" borderId="8" xfId="1" applyBorder="1" applyAlignment="1">
      <alignment horizontal="left" vertical="center" indent="1"/>
    </xf>
    <xf numFmtId="0" fontId="1" fillId="0" borderId="48" xfId="1" applyBorder="1" applyAlignment="1">
      <alignment horizontal="left" vertical="center" indent="1"/>
    </xf>
    <xf numFmtId="0" fontId="2" fillId="0" borderId="47" xfId="1" applyFont="1" applyBorder="1" applyAlignment="1">
      <alignment horizontal="center" vertical="center"/>
    </xf>
    <xf numFmtId="0" fontId="2" fillId="0" borderId="48" xfId="1" applyFont="1" applyBorder="1" applyAlignment="1">
      <alignment horizontal="center" vertical="center"/>
    </xf>
    <xf numFmtId="0" fontId="2" fillId="0" borderId="47" xfId="1" applyFont="1" applyBorder="1" applyAlignment="1">
      <alignment horizontal="left" indent="2"/>
    </xf>
    <xf numFmtId="0" fontId="2" fillId="0" borderId="0" xfId="1" applyFont="1" applyBorder="1" applyAlignment="1">
      <alignment vertical="center" shrinkToFit="1"/>
    </xf>
    <xf numFmtId="183" fontId="11" fillId="0" borderId="20" xfId="1" applyNumberFormat="1" applyFont="1" applyBorder="1" applyAlignment="1">
      <alignment horizontal="right" vertical="center" indent="1"/>
    </xf>
    <xf numFmtId="183" fontId="11" fillId="0" borderId="21" xfId="1" applyNumberFormat="1" applyFont="1" applyBorder="1" applyAlignment="1">
      <alignment horizontal="right" vertical="center" indent="1"/>
    </xf>
    <xf numFmtId="183" fontId="11" fillId="0" borderId="45" xfId="1" applyNumberFormat="1" applyFont="1" applyBorder="1" applyAlignment="1">
      <alignment horizontal="right" vertical="center" indent="1"/>
    </xf>
    <xf numFmtId="0" fontId="2" fillId="0" borderId="0" xfId="1" applyFont="1" applyBorder="1" applyAlignment="1">
      <alignment vertical="center"/>
    </xf>
    <xf numFmtId="0" fontId="2" fillId="0" borderId="35" xfId="1" applyFont="1" applyBorder="1" applyAlignment="1">
      <alignment vertical="center"/>
    </xf>
    <xf numFmtId="0" fontId="1" fillId="0" borderId="0" xfId="1" applyAlignment="1">
      <alignment vertical="center"/>
    </xf>
    <xf numFmtId="0" fontId="2" fillId="0" borderId="31" xfId="1" applyFont="1" applyBorder="1" applyAlignment="1">
      <alignment shrinkToFit="1"/>
    </xf>
    <xf numFmtId="0" fontId="1" fillId="0" borderId="31" xfId="1" applyBorder="1" applyAlignment="1">
      <alignment shrinkToFit="1"/>
    </xf>
    <xf numFmtId="0" fontId="1" fillId="0" borderId="33" xfId="1" applyBorder="1" applyAlignment="1">
      <alignment shrinkToFit="1"/>
    </xf>
    <xf numFmtId="0" fontId="2" fillId="0" borderId="8" xfId="1" applyFont="1" applyBorder="1" applyAlignment="1">
      <alignment vertical="top" shrinkToFit="1"/>
    </xf>
    <xf numFmtId="0" fontId="1" fillId="0" borderId="8" xfId="1" applyBorder="1" applyAlignment="1">
      <alignment vertical="top" shrinkToFit="1"/>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5" fillId="0" borderId="45"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176" fontId="5" fillId="0" borderId="20" xfId="1" applyNumberFormat="1" applyFont="1" applyBorder="1" applyAlignment="1">
      <alignment horizontal="center" vertical="center"/>
    </xf>
    <xf numFmtId="176" fontId="5" fillId="0" borderId="21" xfId="1" applyNumberFormat="1" applyFont="1" applyBorder="1" applyAlignment="1">
      <alignment horizontal="center" vertical="center"/>
    </xf>
    <xf numFmtId="176" fontId="5" fillId="0" borderId="45" xfId="1" applyNumberFormat="1" applyFont="1" applyBorder="1" applyAlignment="1">
      <alignment horizontal="center" vertical="center"/>
    </xf>
    <xf numFmtId="0" fontId="5" fillId="0" borderId="8" xfId="1" applyFont="1" applyBorder="1" applyAlignment="1"/>
    <xf numFmtId="0" fontId="5" fillId="0" borderId="48" xfId="1" applyFont="1" applyBorder="1" applyAlignment="1"/>
    <xf numFmtId="0" fontId="5" fillId="0" borderId="14" xfId="1" applyFont="1" applyBorder="1" applyAlignment="1">
      <alignment horizontal="left" vertical="center" indent="1"/>
    </xf>
    <xf numFmtId="0" fontId="5" fillId="0" borderId="15" xfId="1" applyFont="1" applyBorder="1" applyAlignment="1">
      <alignment horizontal="left" vertical="center" indent="1"/>
    </xf>
    <xf numFmtId="0" fontId="5" fillId="0" borderId="163" xfId="1" applyFont="1" applyBorder="1" applyAlignment="1">
      <alignment horizontal="left" vertical="center" indent="1"/>
    </xf>
    <xf numFmtId="0" fontId="5" fillId="0" borderId="23" xfId="1" applyFont="1" applyBorder="1" applyAlignment="1">
      <alignment horizontal="center" vertical="center"/>
    </xf>
    <xf numFmtId="0" fontId="5" fillId="0" borderId="25" xfId="1" applyFont="1" applyBorder="1" applyAlignment="1">
      <alignment horizontal="center" vertical="center"/>
    </xf>
    <xf numFmtId="0" fontId="5" fillId="0" borderId="25" xfId="1" applyFont="1" applyBorder="1" applyAlignment="1">
      <alignment horizontal="center"/>
    </xf>
    <xf numFmtId="0" fontId="5" fillId="0" borderId="129" xfId="1" applyFont="1" applyBorder="1" applyAlignment="1">
      <alignment horizontal="center"/>
    </xf>
    <xf numFmtId="0" fontId="5" fillId="0" borderId="20" xfId="1" applyFont="1" applyBorder="1" applyAlignment="1">
      <alignment horizontal="center" vertical="center" shrinkToFit="1"/>
    </xf>
    <xf numFmtId="0" fontId="0" fillId="0" borderId="21" xfId="0" applyBorder="1" applyAlignment="1">
      <alignment horizontal="center" vertical="center" shrinkToFit="1"/>
    </xf>
    <xf numFmtId="0" fontId="0" fillId="0" borderId="45" xfId="0" applyBorder="1" applyAlignment="1">
      <alignment horizontal="center" vertical="center" shrinkToFit="1"/>
    </xf>
    <xf numFmtId="183" fontId="2" fillId="0" borderId="20" xfId="1" applyNumberFormat="1" applyFont="1" applyBorder="1" applyAlignment="1">
      <alignment horizontal="right" vertical="center" indent="1"/>
    </xf>
    <xf numFmtId="183" fontId="38" fillId="0" borderId="21" xfId="0" applyNumberFormat="1" applyFont="1" applyBorder="1" applyAlignment="1">
      <alignment horizontal="right" vertical="center" indent="1"/>
    </xf>
    <xf numFmtId="0" fontId="5" fillId="0" borderId="50" xfId="1" applyFont="1" applyBorder="1" applyAlignment="1">
      <alignment horizontal="center"/>
    </xf>
    <xf numFmtId="0" fontId="5" fillId="0" borderId="0" xfId="1" applyFont="1" applyBorder="1" applyAlignment="1">
      <alignment horizontal="center"/>
    </xf>
    <xf numFmtId="0" fontId="5" fillId="0" borderId="112" xfId="1" applyFont="1" applyBorder="1" applyAlignment="1">
      <alignment horizontal="center" vertical="center"/>
    </xf>
    <xf numFmtId="0" fontId="5" fillId="0" borderId="115" xfId="1" applyFont="1" applyBorder="1" applyAlignment="1">
      <alignment horizontal="center" vertical="center"/>
    </xf>
    <xf numFmtId="0" fontId="5" fillId="0" borderId="120" xfId="1" applyFont="1" applyBorder="1" applyAlignment="1">
      <alignment horizontal="center" vertical="center"/>
    </xf>
    <xf numFmtId="0" fontId="5" fillId="0" borderId="50" xfId="1" applyFont="1" applyBorder="1" applyAlignment="1">
      <alignment horizontal="center" vertical="center"/>
    </xf>
    <xf numFmtId="0" fontId="5" fillId="0" borderId="36" xfId="1" applyFont="1" applyBorder="1" applyAlignment="1">
      <alignment horizontal="center" vertical="center"/>
    </xf>
    <xf numFmtId="0" fontId="5" fillId="0" borderId="101" xfId="1" applyFont="1" applyBorder="1" applyAlignment="1">
      <alignment horizontal="center" vertical="center" wrapText="1"/>
    </xf>
    <xf numFmtId="0" fontId="5" fillId="0" borderId="51" xfId="1" applyFont="1" applyBorder="1" applyAlignment="1">
      <alignment horizontal="center" vertical="center" wrapText="1"/>
    </xf>
    <xf numFmtId="0" fontId="5" fillId="0" borderId="52" xfId="1" applyFont="1" applyBorder="1" applyAlignment="1">
      <alignment horizontal="center" vertical="center" wrapText="1"/>
    </xf>
    <xf numFmtId="0" fontId="5" fillId="0" borderId="30" xfId="1" applyFont="1" applyBorder="1" applyAlignment="1">
      <alignment horizontal="right" vertical="center"/>
    </xf>
    <xf numFmtId="0" fontId="5" fillId="0" borderId="31" xfId="1" applyFont="1" applyBorder="1" applyAlignment="1">
      <alignment horizontal="right" vertical="center"/>
    </xf>
    <xf numFmtId="0" fontId="5" fillId="0" borderId="32" xfId="1" applyFont="1" applyBorder="1" applyAlignment="1">
      <alignment horizontal="right" vertical="center"/>
    </xf>
    <xf numFmtId="0" fontId="5" fillId="0" borderId="123" xfId="1" applyFont="1" applyBorder="1" applyAlignment="1">
      <alignment horizontal="left" vertical="center" indent="2"/>
    </xf>
    <xf numFmtId="0" fontId="0" fillId="0" borderId="125" xfId="0" applyBorder="1" applyAlignment="1">
      <alignment horizontal="left" vertical="center" indent="2"/>
    </xf>
    <xf numFmtId="0" fontId="0" fillId="0" borderId="126" xfId="0" applyBorder="1" applyAlignment="1">
      <alignment horizontal="left" vertical="center" indent="2"/>
    </xf>
    <xf numFmtId="0" fontId="1" fillId="0" borderId="114" xfId="1" applyBorder="1" applyAlignment="1">
      <alignment horizontal="center" vertical="center"/>
    </xf>
    <xf numFmtId="0" fontId="1" fillId="0" borderId="117" xfId="1" applyBorder="1" applyAlignment="1">
      <alignment horizontal="center" vertical="center"/>
    </xf>
    <xf numFmtId="0" fontId="1" fillId="0" borderId="122" xfId="1" applyBorder="1" applyAlignment="1">
      <alignment horizontal="center" vertical="center"/>
    </xf>
    <xf numFmtId="0" fontId="5" fillId="0" borderId="10" xfId="1" applyFont="1" applyBorder="1" applyAlignment="1">
      <alignment horizontal="center" vertical="center"/>
    </xf>
    <xf numFmtId="0" fontId="5" fillId="0" borderId="0" xfId="1" applyFont="1" applyBorder="1" applyAlignment="1">
      <alignment horizontal="center" vertical="center"/>
    </xf>
    <xf numFmtId="0" fontId="5" fillId="0" borderId="11" xfId="1" applyFont="1" applyBorder="1" applyAlignment="1">
      <alignment horizontal="center" vertical="center"/>
    </xf>
    <xf numFmtId="0" fontId="5" fillId="0" borderId="7" xfId="1" applyFont="1" applyBorder="1" applyAlignment="1">
      <alignment horizontal="right" vertical="center"/>
    </xf>
    <xf numFmtId="0" fontId="5" fillId="0" borderId="8" xfId="1" applyFont="1" applyBorder="1" applyAlignment="1">
      <alignment horizontal="right" vertical="center"/>
    </xf>
    <xf numFmtId="0" fontId="5" fillId="0" borderId="9" xfId="1" applyFont="1" applyBorder="1" applyAlignment="1">
      <alignment horizontal="right" vertical="center"/>
    </xf>
    <xf numFmtId="0" fontId="5" fillId="0" borderId="113" xfId="1" applyFont="1" applyBorder="1" applyAlignment="1">
      <alignment horizontal="center" vertical="center"/>
    </xf>
    <xf numFmtId="0" fontId="5" fillId="0" borderId="116" xfId="1" applyFont="1" applyBorder="1" applyAlignment="1">
      <alignment horizontal="center" vertical="center"/>
    </xf>
    <xf numFmtId="0" fontId="5" fillId="0" borderId="121" xfId="1" applyFont="1" applyBorder="1" applyAlignment="1">
      <alignment horizontal="center" vertical="center"/>
    </xf>
    <xf numFmtId="0" fontId="5" fillId="0" borderId="123" xfId="1" applyFont="1" applyBorder="1" applyAlignment="1">
      <alignment horizontal="center" vertical="center"/>
    </xf>
    <xf numFmtId="0" fontId="5" fillId="0" borderId="124" xfId="1" applyFont="1" applyBorder="1" applyAlignment="1">
      <alignment horizontal="center" vertical="center"/>
    </xf>
    <xf numFmtId="0" fontId="5" fillId="0" borderId="2" xfId="1" applyFont="1" applyBorder="1" applyAlignment="1">
      <alignment horizontal="center"/>
    </xf>
    <xf numFmtId="0" fontId="5" fillId="0" borderId="4" xfId="1" applyFont="1" applyBorder="1" applyAlignment="1">
      <alignment horizontal="center"/>
    </xf>
    <xf numFmtId="0" fontId="5" fillId="0" borderId="110" xfId="1" applyFont="1" applyBorder="1" applyAlignment="1">
      <alignment horizontal="left" indent="2"/>
    </xf>
    <xf numFmtId="0" fontId="5" fillId="0" borderId="111" xfId="1" applyFont="1" applyBorder="1" applyAlignment="1">
      <alignment horizontal="left" indent="2"/>
    </xf>
    <xf numFmtId="0" fontId="5" fillId="0" borderId="162" xfId="1" applyFont="1" applyBorder="1" applyAlignment="1">
      <alignment horizontal="left" indent="2"/>
    </xf>
    <xf numFmtId="188" fontId="5" fillId="0" borderId="20" xfId="1" applyNumberFormat="1" applyFont="1" applyBorder="1" applyAlignment="1">
      <alignment horizontal="center" vertical="center"/>
    </xf>
    <xf numFmtId="188" fontId="5" fillId="0" borderId="21" xfId="1" applyNumberFormat="1" applyFont="1" applyBorder="1" applyAlignment="1">
      <alignment horizontal="center" vertical="center"/>
    </xf>
    <xf numFmtId="188" fontId="5" fillId="0" borderId="22" xfId="1" applyNumberFormat="1" applyFont="1" applyBorder="1" applyAlignment="1">
      <alignment horizontal="center" vertical="center"/>
    </xf>
    <xf numFmtId="0" fontId="5" fillId="0" borderId="73" xfId="1" applyFont="1" applyBorder="1" applyAlignment="1">
      <alignment horizontal="center"/>
    </xf>
    <xf numFmtId="0" fontId="5" fillId="0" borderId="74" xfId="1" applyFont="1" applyBorder="1" applyAlignment="1">
      <alignment horizontal="center"/>
    </xf>
    <xf numFmtId="0" fontId="5" fillId="0" borderId="75" xfId="1" applyFont="1" applyBorder="1" applyAlignment="1">
      <alignment horizontal="center"/>
    </xf>
    <xf numFmtId="0" fontId="11" fillId="0" borderId="105" xfId="1" applyFont="1" applyBorder="1" applyAlignment="1">
      <alignment horizontal="center" vertical="center"/>
    </xf>
    <xf numFmtId="0" fontId="11" fillId="0" borderId="106" xfId="1" applyFont="1" applyBorder="1" applyAlignment="1">
      <alignment horizontal="center" vertical="center"/>
    </xf>
    <xf numFmtId="0" fontId="11" fillId="0" borderId="107" xfId="1" applyFont="1" applyBorder="1" applyAlignment="1">
      <alignment horizontal="center" vertical="center"/>
    </xf>
    <xf numFmtId="0" fontId="5" fillId="0" borderId="44" xfId="1" applyFont="1" applyBorder="1" applyAlignment="1">
      <alignment horizontal="center" vertical="center"/>
    </xf>
    <xf numFmtId="0" fontId="5" fillId="0" borderId="46" xfId="1" applyFont="1" applyBorder="1" applyAlignment="1">
      <alignment horizontal="center" vertical="center"/>
    </xf>
    <xf numFmtId="0" fontId="5" fillId="0" borderId="2" xfId="1" applyFont="1" applyBorder="1" applyAlignment="1"/>
    <xf numFmtId="0" fontId="5" fillId="0" borderId="3" xfId="1" applyFont="1" applyBorder="1" applyAlignment="1"/>
    <xf numFmtId="0" fontId="5" fillId="0" borderId="7" xfId="1" applyFont="1" applyBorder="1" applyAlignment="1">
      <alignment vertical="center"/>
    </xf>
    <xf numFmtId="0" fontId="5" fillId="0" borderId="8" xfId="1" applyFont="1" applyBorder="1" applyAlignment="1">
      <alignment vertical="center"/>
    </xf>
    <xf numFmtId="0" fontId="5" fillId="0" borderId="22" xfId="1" applyFont="1" applyBorder="1" applyAlignment="1">
      <alignment horizontal="center" vertical="center"/>
    </xf>
    <xf numFmtId="0" fontId="5" fillId="0" borderId="0" xfId="1" applyFont="1" applyBorder="1" applyAlignment="1">
      <alignment shrinkToFit="1"/>
    </xf>
    <xf numFmtId="0" fontId="5" fillId="0" borderId="35" xfId="1" applyFont="1" applyBorder="1" applyAlignment="1">
      <alignment shrinkToFit="1"/>
    </xf>
    <xf numFmtId="0" fontId="5" fillId="0" borderId="26" xfId="1" applyFont="1" applyBorder="1" applyAlignment="1">
      <alignment vertical="center"/>
    </xf>
    <xf numFmtId="0" fontId="5" fillId="0" borderId="30" xfId="1" applyFont="1" applyBorder="1" applyAlignment="1">
      <alignment horizontal="center" vertical="center"/>
    </xf>
    <xf numFmtId="0" fontId="5" fillId="0" borderId="31" xfId="1" applyFont="1" applyBorder="1" applyAlignment="1">
      <alignment horizontal="center" vertical="center"/>
    </xf>
    <xf numFmtId="0" fontId="5" fillId="0" borderId="32"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33" xfId="1" applyFont="1" applyBorder="1" applyAlignment="1">
      <alignment horizontal="center" vertical="center"/>
    </xf>
    <xf numFmtId="0" fontId="5" fillId="0" borderId="35" xfId="1" applyFont="1" applyBorder="1" applyAlignment="1">
      <alignment horizontal="center" vertical="center"/>
    </xf>
    <xf numFmtId="0" fontId="5" fillId="0" borderId="48" xfId="1" applyFont="1" applyBorder="1" applyAlignment="1">
      <alignment horizontal="center" vertical="center"/>
    </xf>
    <xf numFmtId="0" fontId="5" fillId="0" borderId="10" xfId="1" applyFont="1" applyBorder="1" applyAlignment="1">
      <alignment horizontal="right" vertical="center" shrinkToFit="1"/>
    </xf>
    <xf numFmtId="0" fontId="5" fillId="0" borderId="0" xfId="1" applyFont="1" applyBorder="1" applyAlignment="1">
      <alignment horizontal="right" vertical="center" shrinkToFit="1"/>
    </xf>
    <xf numFmtId="0" fontId="5" fillId="0" borderId="11" xfId="1" applyFont="1" applyBorder="1" applyAlignment="1">
      <alignment horizontal="right" vertical="center" shrinkToFit="1"/>
    </xf>
    <xf numFmtId="0" fontId="5" fillId="0" borderId="10" xfId="1" applyFont="1" applyBorder="1" applyAlignment="1">
      <alignment horizontal="right" vertical="center"/>
    </xf>
    <xf numFmtId="0" fontId="5" fillId="0" borderId="0" xfId="1" applyFont="1" applyBorder="1" applyAlignment="1">
      <alignment horizontal="right" vertical="center"/>
    </xf>
    <xf numFmtId="0" fontId="5" fillId="0" borderId="11" xfId="1" applyFont="1" applyBorder="1" applyAlignment="1">
      <alignment horizontal="right" vertical="center"/>
    </xf>
    <xf numFmtId="0" fontId="29" fillId="0" borderId="10" xfId="1" applyFont="1" applyBorder="1" applyAlignment="1">
      <alignment horizontal="left"/>
    </xf>
    <xf numFmtId="0" fontId="29" fillId="0" borderId="0" xfId="1" applyFont="1" applyBorder="1" applyAlignment="1">
      <alignment horizontal="left"/>
    </xf>
    <xf numFmtId="0" fontId="29" fillId="0" borderId="11" xfId="1" applyFont="1" applyBorder="1" applyAlignment="1">
      <alignment horizontal="left"/>
    </xf>
    <xf numFmtId="0" fontId="29" fillId="0" borderId="0" xfId="1" applyFont="1" applyBorder="1" applyAlignment="1">
      <alignment horizontal="center"/>
    </xf>
    <xf numFmtId="0" fontId="29" fillId="0" borderId="20" xfId="1" applyFont="1" applyBorder="1" applyAlignment="1">
      <alignment vertical="center"/>
    </xf>
    <xf numFmtId="0" fontId="29" fillId="0" borderId="21" xfId="1" applyFont="1" applyBorder="1" applyAlignment="1">
      <alignment vertical="center"/>
    </xf>
    <xf numFmtId="0" fontId="29" fillId="0" borderId="22" xfId="1" applyFont="1" applyBorder="1" applyAlignment="1">
      <alignment vertical="center"/>
    </xf>
    <xf numFmtId="0" fontId="1" fillId="0" borderId="0" xfId="1" applyAlignment="1">
      <alignment horizontal="center"/>
    </xf>
    <xf numFmtId="0" fontId="15" fillId="0" borderId="8" xfId="1" applyFont="1" applyBorder="1" applyAlignment="1">
      <alignment horizontal="center" vertical="center"/>
    </xf>
    <xf numFmtId="0" fontId="17" fillId="0" borderId="0" xfId="1" applyFont="1" applyAlignment="1">
      <alignment horizontal="center"/>
    </xf>
    <xf numFmtId="0" fontId="5" fillId="0" borderId="1"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2" fillId="0" borderId="142" xfId="1" applyFont="1" applyBorder="1" applyAlignment="1">
      <alignment horizontal="distributed" vertical="center"/>
    </xf>
    <xf numFmtId="0" fontId="2" fillId="0" borderId="146" xfId="1" applyFont="1" applyBorder="1" applyAlignment="1">
      <alignment horizontal="distributed" vertical="center"/>
    </xf>
    <xf numFmtId="0" fontId="2" fillId="0" borderId="130" xfId="1" applyFont="1" applyBorder="1" applyAlignment="1">
      <alignment horizontal="center" vertical="center"/>
    </xf>
    <xf numFmtId="0" fontId="1" fillId="0" borderId="150" xfId="1" applyBorder="1" applyAlignment="1">
      <alignment vertical="center"/>
    </xf>
    <xf numFmtId="0" fontId="1" fillId="0" borderId="151" xfId="1" applyBorder="1" applyAlignment="1">
      <alignment vertical="center"/>
    </xf>
    <xf numFmtId="0" fontId="2" fillId="0" borderId="152" xfId="1" applyFont="1" applyBorder="1" applyAlignment="1">
      <alignment horizontal="right" vertical="center"/>
    </xf>
    <xf numFmtId="0" fontId="1" fillId="0" borderId="131" xfId="1" applyBorder="1" applyAlignment="1">
      <alignment vertical="center"/>
    </xf>
    <xf numFmtId="0" fontId="2" fillId="0" borderId="132" xfId="1" applyFont="1" applyBorder="1" applyAlignment="1">
      <alignment horizontal="distributed" vertical="center"/>
    </xf>
    <xf numFmtId="0" fontId="2" fillId="0" borderId="137" xfId="1" applyFont="1" applyBorder="1" applyAlignment="1">
      <alignment horizontal="distributed" vertical="center"/>
    </xf>
    <xf numFmtId="0" fontId="2" fillId="0" borderId="141" xfId="1" applyFont="1" applyBorder="1" applyAlignment="1">
      <alignment horizontal="distributed" vertical="center"/>
    </xf>
    <xf numFmtId="0" fontId="2" fillId="0" borderId="133"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1" xfId="1" applyFont="1" applyBorder="1" applyAlignment="1">
      <alignment horizontal="center" vertical="center"/>
    </xf>
    <xf numFmtId="0" fontId="2" fillId="0" borderId="0" xfId="1" applyFont="1" applyBorder="1" applyAlignment="1">
      <alignment horizontal="center"/>
    </xf>
    <xf numFmtId="0" fontId="2" fillId="0" borderId="138" xfId="1" applyFont="1" applyBorder="1" applyAlignment="1">
      <alignment horizontal="center"/>
    </xf>
    <xf numFmtId="0" fontId="2" fillId="0" borderId="8" xfId="1" applyFont="1" applyBorder="1" applyAlignment="1">
      <alignment horizontal="center"/>
    </xf>
    <xf numFmtId="0" fontId="2" fillId="0" borderId="139" xfId="1" applyFont="1" applyBorder="1" applyAlignment="1">
      <alignment horizontal="center"/>
    </xf>
    <xf numFmtId="0" fontId="2" fillId="0" borderId="10" xfId="1" applyFont="1" applyBorder="1" applyAlignment="1"/>
    <xf numFmtId="0" fontId="2" fillId="0" borderId="7" xfId="1" applyFont="1" applyBorder="1" applyAlignment="1"/>
    <xf numFmtId="0" fontId="2" fillId="0" borderId="110" xfId="1" applyFont="1" applyBorder="1" applyAlignment="1"/>
    <xf numFmtId="0" fontId="2" fillId="0" borderId="111" xfId="1" applyFont="1" applyBorder="1" applyAlignment="1"/>
    <xf numFmtId="0" fontId="2" fillId="0" borderId="164" xfId="1" applyFont="1" applyBorder="1" applyAlignment="1"/>
    <xf numFmtId="0" fontId="2" fillId="0" borderId="105" xfId="1" applyFont="1" applyBorder="1" applyAlignment="1"/>
    <xf numFmtId="0" fontId="0" fillId="0" borderId="106" xfId="0" applyBorder="1" applyAlignment="1"/>
    <xf numFmtId="0" fontId="0" fillId="0" borderId="143" xfId="0" applyBorder="1" applyAlignment="1"/>
    <xf numFmtId="0" fontId="2" fillId="0" borderId="2" xfId="1"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40" xfId="0" applyBorder="1" applyAlignment="1">
      <alignment horizontal="center"/>
    </xf>
    <xf numFmtId="0" fontId="0" fillId="0" borderId="139" xfId="0" applyBorder="1" applyAlignment="1">
      <alignment horizontal="center"/>
    </xf>
    <xf numFmtId="0" fontId="2" fillId="0" borderId="153" xfId="1" applyFont="1" applyBorder="1" applyAlignment="1">
      <alignment horizontal="center" vertical="center"/>
    </xf>
    <xf numFmtId="0" fontId="2" fillId="0" borderId="136" xfId="1" applyFont="1" applyBorder="1" applyAlignment="1">
      <alignment horizontal="center" vertical="center"/>
    </xf>
    <xf numFmtId="0" fontId="2" fillId="0" borderId="154" xfId="1" applyFont="1" applyBorder="1" applyAlignment="1">
      <alignment horizontal="center" vertical="center"/>
    </xf>
    <xf numFmtId="0" fontId="2" fillId="0" borderId="149" xfId="1" applyFont="1" applyBorder="1" applyAlignment="1">
      <alignment horizontal="center" vertical="center"/>
    </xf>
    <xf numFmtId="0" fontId="0" fillId="0" borderId="111" xfId="0" applyBorder="1" applyAlignment="1"/>
    <xf numFmtId="0" fontId="0" fillId="0" borderId="164" xfId="0" applyBorder="1" applyAlignment="1"/>
    <xf numFmtId="0" fontId="2" fillId="0" borderId="20" xfId="1" applyFont="1"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45" xfId="0" applyBorder="1" applyAlignment="1">
      <alignment horizontal="center"/>
    </xf>
    <xf numFmtId="0" fontId="2" fillId="0" borderId="2" xfId="1" applyFont="1" applyBorder="1" applyAlignment="1"/>
    <xf numFmtId="0" fontId="2" fillId="0" borderId="140" xfId="1" applyFont="1" applyBorder="1" applyAlignment="1"/>
    <xf numFmtId="0" fontId="2" fillId="0" borderId="138" xfId="1" applyFont="1" applyBorder="1" applyAlignment="1"/>
    <xf numFmtId="0" fontId="2" fillId="0" borderId="139" xfId="1" applyFont="1" applyBorder="1" applyAlignment="1"/>
    <xf numFmtId="0" fontId="2" fillId="0" borderId="147" xfId="1" applyFont="1" applyBorder="1" applyAlignment="1"/>
    <xf numFmtId="0" fontId="2" fillId="0" borderId="148" xfId="1" applyFont="1" applyBorder="1" applyAlignment="1"/>
    <xf numFmtId="0" fontId="2" fillId="0" borderId="149" xfId="1" applyFont="1" applyBorder="1" applyAlignment="1"/>
    <xf numFmtId="0" fontId="2" fillId="0" borderId="135" xfId="1" applyFont="1" applyBorder="1" applyAlignment="1">
      <alignment horizontal="center" vertical="center"/>
    </xf>
    <xf numFmtId="0" fontId="2" fillId="0" borderId="155" xfId="1" applyFont="1" applyBorder="1" applyAlignment="1">
      <alignment horizontal="center" vertical="center"/>
    </xf>
    <xf numFmtId="0" fontId="2" fillId="0" borderId="0" xfId="1" applyFont="1" applyBorder="1" applyAlignment="1">
      <alignment horizontal="center" vertical="center"/>
    </xf>
    <xf numFmtId="0" fontId="2" fillId="0" borderId="138" xfId="1" applyFont="1" applyBorder="1" applyAlignment="1">
      <alignment horizontal="center" vertical="center"/>
    </xf>
    <xf numFmtId="0" fontId="2" fillId="0" borderId="153" xfId="1" applyFont="1" applyBorder="1" applyAlignment="1">
      <alignment horizontal="distributed" vertical="center"/>
    </xf>
    <xf numFmtId="0" fontId="2" fillId="0" borderId="136" xfId="1" applyFont="1" applyBorder="1" applyAlignment="1">
      <alignment horizontal="distributed" vertical="center"/>
    </xf>
    <xf numFmtId="0" fontId="2" fillId="0" borderId="154" xfId="1" applyFont="1" applyBorder="1" applyAlignment="1">
      <alignment horizontal="distributed" vertical="center"/>
    </xf>
    <xf numFmtId="0" fontId="2" fillId="0" borderId="149" xfId="1" applyFont="1" applyBorder="1" applyAlignment="1">
      <alignment horizontal="distributed" vertical="center"/>
    </xf>
    <xf numFmtId="0" fontId="2" fillId="0" borderId="148" xfId="1" applyFont="1" applyBorder="1" applyAlignment="1">
      <alignment horizontal="center" vertical="center"/>
    </xf>
    <xf numFmtId="0" fontId="2" fillId="0" borderId="0" xfId="1" applyFont="1" applyAlignment="1">
      <alignment horizontal="right"/>
    </xf>
    <xf numFmtId="0" fontId="2" fillId="0" borderId="156" xfId="1" applyFont="1" applyBorder="1" applyAlignment="1">
      <alignment horizontal="distributed" vertical="center" wrapText="1"/>
    </xf>
    <xf numFmtId="0" fontId="2" fillId="0" borderId="132" xfId="1" applyFont="1" applyBorder="1" applyAlignment="1">
      <alignment horizontal="distributed" vertical="center" textRotation="255"/>
    </xf>
    <xf numFmtId="0" fontId="1" fillId="0" borderId="137" xfId="1" applyBorder="1"/>
    <xf numFmtId="0" fontId="1" fillId="0" borderId="146" xfId="1" applyBorder="1"/>
    <xf numFmtId="0" fontId="2" fillId="0" borderId="133" xfId="1" applyFont="1" applyBorder="1" applyAlignment="1">
      <alignment horizontal="distributed" vertical="center"/>
    </xf>
    <xf numFmtId="0" fontId="2" fillId="0" borderId="134" xfId="1" applyFont="1" applyBorder="1" applyAlignment="1">
      <alignment horizontal="center" vertical="center"/>
    </xf>
    <xf numFmtId="0" fontId="2" fillId="0" borderId="139" xfId="1" applyFont="1" applyBorder="1" applyAlignment="1">
      <alignment horizontal="center" vertical="center"/>
    </xf>
  </cellXfs>
  <cellStyles count="3">
    <cellStyle name="ハイパーリンク" xfId="2" builtinId="8"/>
    <cellStyle name="標準" xfId="0" builtinId="0"/>
    <cellStyle name="標準 2" xfId="1"/>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E975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15</xdr:col>
      <xdr:colOff>693964</xdr:colOff>
      <xdr:row>22</xdr:row>
      <xdr:rowOff>81645</xdr:rowOff>
    </xdr:from>
    <xdr:to>
      <xdr:col>18</xdr:col>
      <xdr:colOff>1714501</xdr:colOff>
      <xdr:row>22</xdr:row>
      <xdr:rowOff>394607</xdr:rowOff>
    </xdr:to>
    <xdr:sp macro="" textlink="">
      <xdr:nvSpPr>
        <xdr:cNvPr id="3" name="テキスト ボックス 2"/>
        <xdr:cNvSpPr txBox="1"/>
      </xdr:nvSpPr>
      <xdr:spPr>
        <a:xfrm>
          <a:off x="6456589" y="6377670"/>
          <a:ext cx="3497037" cy="312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5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246945</xdr:colOff>
      <xdr:row>18</xdr:row>
      <xdr:rowOff>88698</xdr:rowOff>
    </xdr:from>
    <xdr:to>
      <xdr:col>47</xdr:col>
      <xdr:colOff>64004</xdr:colOff>
      <xdr:row>19</xdr:row>
      <xdr:rowOff>172357</xdr:rowOff>
    </xdr:to>
    <xdr:sp macro="" textlink="">
      <xdr:nvSpPr>
        <xdr:cNvPr id="2" name="テキスト ボックス 1"/>
        <xdr:cNvSpPr txBox="1"/>
      </xdr:nvSpPr>
      <xdr:spPr>
        <a:xfrm>
          <a:off x="3704167" y="6103559"/>
          <a:ext cx="8901087" cy="3306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200">
              <a:solidFill>
                <a:sysClr val="windowText" lastClr="000000"/>
              </a:solidFill>
            </a:rPr>
            <a:t>※</a:t>
          </a:r>
          <a:r>
            <a:rPr kumimoji="1" lang="ja-JP" altLang="en-US" sz="1200">
              <a:solidFill>
                <a:sysClr val="windowText" lastClr="000000"/>
              </a:solidFill>
            </a:rPr>
            <a:t>直近３ヶ月以内に入退院</a:t>
          </a:r>
          <a:r>
            <a:rPr kumimoji="1" lang="en-US" altLang="ja-JP" sz="1200">
              <a:solidFill>
                <a:sysClr val="windowText" lastClr="000000"/>
              </a:solidFill>
            </a:rPr>
            <a:t>(</a:t>
          </a:r>
          <a:r>
            <a:rPr kumimoji="1" lang="ja-JP" altLang="en-US" sz="1200">
              <a:solidFill>
                <a:sysClr val="windowText" lastClr="000000"/>
              </a:solidFill>
            </a:rPr>
            <a:t>所</a:t>
          </a:r>
          <a:r>
            <a:rPr kumimoji="1" lang="en-US" altLang="ja-JP" sz="1200">
              <a:solidFill>
                <a:sysClr val="windowText" lastClr="000000"/>
              </a:solidFill>
            </a:rPr>
            <a:t>)</a:t>
          </a:r>
          <a:r>
            <a:rPr kumimoji="1" lang="ja-JP" altLang="en-US" sz="1200">
              <a:solidFill>
                <a:sysClr val="windowText" lastClr="000000"/>
              </a:solidFill>
            </a:rPr>
            <a:t>歴があれば最終動向・月日を記入してください。（　　月　　日　入院</a:t>
          </a:r>
          <a:r>
            <a:rPr kumimoji="1" lang="en-US" altLang="ja-JP" sz="1200">
              <a:solidFill>
                <a:sysClr val="windowText" lastClr="000000"/>
              </a:solidFill>
            </a:rPr>
            <a:t>(</a:t>
          </a:r>
          <a:r>
            <a:rPr kumimoji="1" lang="ja-JP" altLang="en-US" sz="1200">
              <a:solidFill>
                <a:sysClr val="windowText" lastClr="000000"/>
              </a:solidFill>
            </a:rPr>
            <a:t>所</a:t>
          </a:r>
          <a:r>
            <a:rPr kumimoji="1" lang="en-US" altLang="ja-JP" sz="1200">
              <a:solidFill>
                <a:sysClr val="windowText" lastClr="000000"/>
              </a:solidFill>
            </a:rPr>
            <a:t>)</a:t>
          </a:r>
          <a:r>
            <a:rPr kumimoji="1" lang="ja-JP" altLang="en-US" sz="1200">
              <a:solidFill>
                <a:sysClr val="windowText" lastClr="000000"/>
              </a:solidFill>
            </a:rPr>
            <a:t>  ・ 退院</a:t>
          </a:r>
          <a:r>
            <a:rPr kumimoji="1" lang="en-US" altLang="ja-JP" sz="1200">
              <a:solidFill>
                <a:sysClr val="windowText" lastClr="000000"/>
              </a:solidFill>
            </a:rPr>
            <a:t>(</a:t>
          </a:r>
          <a:r>
            <a:rPr kumimoji="1" lang="ja-JP" altLang="en-US" sz="1200">
              <a:solidFill>
                <a:sysClr val="windowText" lastClr="000000"/>
              </a:solidFill>
            </a:rPr>
            <a:t>所</a:t>
          </a:r>
          <a:r>
            <a:rPr kumimoji="1" lang="en-US" altLang="ja-JP" sz="1200">
              <a:solidFill>
                <a:sysClr val="windowText" lastClr="000000"/>
              </a:solidFill>
            </a:rPr>
            <a:t>)</a:t>
          </a:r>
          <a:r>
            <a:rPr kumimoji="1" lang="ja-JP" altLang="en-US" sz="1200">
              <a:solidFill>
                <a:sysClr val="windowText" lastClr="000000"/>
              </a:solidFill>
            </a:rPr>
            <a:t> ）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16</xdr:row>
      <xdr:rowOff>22860</xdr:rowOff>
    </xdr:from>
    <xdr:to>
      <xdr:col>9</xdr:col>
      <xdr:colOff>266700</xdr:colOff>
      <xdr:row>16</xdr:row>
      <xdr:rowOff>22860</xdr:rowOff>
    </xdr:to>
    <xdr:cxnSp macro="">
      <xdr:nvCxnSpPr>
        <xdr:cNvPr id="3" name="直線コネクタ 2"/>
        <xdr:cNvCxnSpPr/>
      </xdr:nvCxnSpPr>
      <xdr:spPr>
        <a:xfrm>
          <a:off x="937260" y="3063240"/>
          <a:ext cx="551688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411480</xdr:colOff>
      <xdr:row>22</xdr:row>
      <xdr:rowOff>15240</xdr:rowOff>
    </xdr:from>
    <xdr:to>
      <xdr:col>9</xdr:col>
      <xdr:colOff>259080</xdr:colOff>
      <xdr:row>22</xdr:row>
      <xdr:rowOff>15240</xdr:rowOff>
    </xdr:to>
    <xdr:cxnSp macro="">
      <xdr:nvCxnSpPr>
        <xdr:cNvPr id="6" name="直線コネクタ 5"/>
        <xdr:cNvCxnSpPr/>
      </xdr:nvCxnSpPr>
      <xdr:spPr>
        <a:xfrm>
          <a:off x="929640" y="4152900"/>
          <a:ext cx="551688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259080</xdr:colOff>
      <xdr:row>49</xdr:row>
      <xdr:rowOff>7620</xdr:rowOff>
    </xdr:from>
    <xdr:to>
      <xdr:col>9</xdr:col>
      <xdr:colOff>106680</xdr:colOff>
      <xdr:row>49</xdr:row>
      <xdr:rowOff>7620</xdr:rowOff>
    </xdr:to>
    <xdr:cxnSp macro="">
      <xdr:nvCxnSpPr>
        <xdr:cNvPr id="7" name="直線コネクタ 6"/>
        <xdr:cNvCxnSpPr/>
      </xdr:nvCxnSpPr>
      <xdr:spPr>
        <a:xfrm>
          <a:off x="777240" y="9540240"/>
          <a:ext cx="551688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701040</xdr:colOff>
      <xdr:row>51</xdr:row>
      <xdr:rowOff>15240</xdr:rowOff>
    </xdr:from>
    <xdr:to>
      <xdr:col>8</xdr:col>
      <xdr:colOff>678180</xdr:colOff>
      <xdr:row>51</xdr:row>
      <xdr:rowOff>15240</xdr:rowOff>
    </xdr:to>
    <xdr:cxnSp macro="">
      <xdr:nvCxnSpPr>
        <xdr:cNvPr id="8" name="直線コネクタ 7"/>
        <xdr:cNvCxnSpPr/>
      </xdr:nvCxnSpPr>
      <xdr:spPr>
        <a:xfrm>
          <a:off x="2636520" y="9959340"/>
          <a:ext cx="352044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7620</xdr:rowOff>
    </xdr:from>
    <xdr:to>
      <xdr:col>8</xdr:col>
      <xdr:colOff>685800</xdr:colOff>
      <xdr:row>53</xdr:row>
      <xdr:rowOff>7620</xdr:rowOff>
    </xdr:to>
    <xdr:cxnSp macro="">
      <xdr:nvCxnSpPr>
        <xdr:cNvPr id="11" name="直線コネクタ 10"/>
        <xdr:cNvCxnSpPr/>
      </xdr:nvCxnSpPr>
      <xdr:spPr>
        <a:xfrm>
          <a:off x="2644140" y="10363200"/>
          <a:ext cx="352044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83820</xdr:colOff>
      <xdr:row>36</xdr:row>
      <xdr:rowOff>0</xdr:rowOff>
    </xdr:from>
    <xdr:to>
      <xdr:col>9</xdr:col>
      <xdr:colOff>15240</xdr:colOff>
      <xdr:row>36</xdr:row>
      <xdr:rowOff>7620</xdr:rowOff>
    </xdr:to>
    <xdr:cxnSp macro="">
      <xdr:nvCxnSpPr>
        <xdr:cNvPr id="12" name="直線コネクタ 11"/>
        <xdr:cNvCxnSpPr/>
      </xdr:nvCxnSpPr>
      <xdr:spPr>
        <a:xfrm>
          <a:off x="601980" y="7063740"/>
          <a:ext cx="5600700" cy="76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83820</xdr:colOff>
      <xdr:row>39</xdr:row>
      <xdr:rowOff>0</xdr:rowOff>
    </xdr:from>
    <xdr:to>
      <xdr:col>9</xdr:col>
      <xdr:colOff>15240</xdr:colOff>
      <xdr:row>39</xdr:row>
      <xdr:rowOff>7620</xdr:rowOff>
    </xdr:to>
    <xdr:cxnSp macro="">
      <xdr:nvCxnSpPr>
        <xdr:cNvPr id="14" name="直線コネクタ 13"/>
        <xdr:cNvCxnSpPr/>
      </xdr:nvCxnSpPr>
      <xdr:spPr>
        <a:xfrm>
          <a:off x="601980" y="7475220"/>
          <a:ext cx="5600700" cy="76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693420</xdr:colOff>
      <xdr:row>18</xdr:row>
      <xdr:rowOff>7620</xdr:rowOff>
    </xdr:from>
    <xdr:to>
      <xdr:col>8</xdr:col>
      <xdr:colOff>670560</xdr:colOff>
      <xdr:row>18</xdr:row>
      <xdr:rowOff>7620</xdr:rowOff>
    </xdr:to>
    <xdr:cxnSp macro="">
      <xdr:nvCxnSpPr>
        <xdr:cNvPr id="15" name="直線コネクタ 14"/>
        <xdr:cNvCxnSpPr/>
      </xdr:nvCxnSpPr>
      <xdr:spPr>
        <a:xfrm>
          <a:off x="2628900" y="3413760"/>
          <a:ext cx="352044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685800</xdr:colOff>
      <xdr:row>24</xdr:row>
      <xdr:rowOff>15240</xdr:rowOff>
    </xdr:from>
    <xdr:to>
      <xdr:col>8</xdr:col>
      <xdr:colOff>662940</xdr:colOff>
      <xdr:row>24</xdr:row>
      <xdr:rowOff>15240</xdr:rowOff>
    </xdr:to>
    <xdr:cxnSp macro="">
      <xdr:nvCxnSpPr>
        <xdr:cNvPr id="16" name="直線コネクタ 15"/>
        <xdr:cNvCxnSpPr/>
      </xdr:nvCxnSpPr>
      <xdr:spPr>
        <a:xfrm>
          <a:off x="2621280" y="4518660"/>
          <a:ext cx="352044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701040</xdr:colOff>
      <xdr:row>26</xdr:row>
      <xdr:rowOff>22860</xdr:rowOff>
    </xdr:from>
    <xdr:to>
      <xdr:col>8</xdr:col>
      <xdr:colOff>678180</xdr:colOff>
      <xdr:row>26</xdr:row>
      <xdr:rowOff>22860</xdr:rowOff>
    </xdr:to>
    <xdr:cxnSp macro="">
      <xdr:nvCxnSpPr>
        <xdr:cNvPr id="17" name="直線コネクタ 16"/>
        <xdr:cNvCxnSpPr/>
      </xdr:nvCxnSpPr>
      <xdr:spPr>
        <a:xfrm>
          <a:off x="2636520" y="4892040"/>
          <a:ext cx="352044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30003;&#35531;&#27096;&#24335;\&#30003;&#35531;&#27096;&#24335;&#65320;24&#65374;\&#35211;&#31309;&#12289;&#22259;&#38754;&#38619;&#24418;\&#22259;&#38754;&#20363;.x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249977111117893"/>
  </sheetPr>
  <dimension ref="B2:D32"/>
  <sheetViews>
    <sheetView tabSelected="1" workbookViewId="0">
      <selection activeCell="C3" sqref="C3"/>
    </sheetView>
  </sheetViews>
  <sheetFormatPr defaultRowHeight="14.4" customHeight="1"/>
  <cols>
    <col min="2" max="2" width="2.88671875" customWidth="1"/>
    <col min="3" max="3" width="27.6640625" customWidth="1"/>
    <col min="4" max="4" width="47" customWidth="1"/>
  </cols>
  <sheetData>
    <row r="2" spans="2:4" ht="14.4" customHeight="1">
      <c r="C2" t="s">
        <v>371</v>
      </c>
      <c r="D2" s="300"/>
    </row>
    <row r="3" spans="2:4" ht="14.4" customHeight="1">
      <c r="C3" s="303">
        <v>0</v>
      </c>
      <c r="D3" s="338" t="s">
        <v>476</v>
      </c>
    </row>
    <row r="5" spans="2:4" ht="14.4" customHeight="1">
      <c r="C5" s="301" t="s">
        <v>378</v>
      </c>
      <c r="D5" s="277">
        <f>IF(D3="住宅改修",IF(ISERROR(VLOOKUP(C3,対象者入力用!$A$3:$B$102,2,0))=TRUE,"",VLOOKUP(C3,対象者入力用!$A$3:$B$102,2,0)),IF(ISERROR(VLOOKUP(C3,#REF!,2,0))=TRUE,"",IF(VLOOKUP(C3,#REF!,2,0)="","",VLOOKUP(C3,#REF!,2,0))))</f>
        <v>123456789</v>
      </c>
    </row>
    <row r="6" spans="2:4" ht="14.4" customHeight="1">
      <c r="C6" t="s">
        <v>379</v>
      </c>
      <c r="D6" s="277" t="str">
        <f>IF(D5&lt;&gt;"",IF(D3="住宅改修",IF(VLOOKUP($C$3,対象者入力用!$A$3:$C$102,3,0)="","",VLOOKUP($C$3,対象者入力用!$A$3:$C$102,3,0)),IF(VLOOKUP($C$3,#REF!,3,0)="","",VLOOKUP($C$3,#REF!,3,0))),"")</f>
        <v>会 津   太 郎</v>
      </c>
    </row>
    <row r="7" spans="2:4" ht="14.4" customHeight="1">
      <c r="C7" t="s">
        <v>429</v>
      </c>
      <c r="D7" s="311" t="str">
        <f>IF(D5&lt;&gt;"",IF(D3="住宅改修",IF(VLOOKUP($C$3,対象者入力用!$A$3:$G$102,7,0)="","",VLOOKUP($C$3,対象者入力用!$A$3:$G$102,7,0)),IF(VLOOKUP($C$3,#REF!,7,0)="","",VLOOKUP($C$3,#REF!,7,0))),"")</f>
        <v>要介護５</v>
      </c>
    </row>
    <row r="9" spans="2:4" ht="14.4" customHeight="1">
      <c r="B9" t="s">
        <v>398</v>
      </c>
    </row>
    <row r="10" spans="2:4" ht="14.4" customHeight="1">
      <c r="C10" s="302" t="s">
        <v>355</v>
      </c>
      <c r="D10" s="304" t="s">
        <v>503</v>
      </c>
    </row>
    <row r="11" spans="2:4" ht="14.4" customHeight="1">
      <c r="C11" s="302" t="s">
        <v>188</v>
      </c>
      <c r="D11" s="305" t="s">
        <v>478</v>
      </c>
    </row>
    <row r="12" spans="2:4" ht="14.4" customHeight="1">
      <c r="C12" s="302" t="s">
        <v>338</v>
      </c>
      <c r="D12" s="305" t="s">
        <v>477</v>
      </c>
    </row>
    <row r="13" spans="2:4" ht="14.4" customHeight="1">
      <c r="C13" s="302" t="s">
        <v>356</v>
      </c>
      <c r="D13" s="305" t="s">
        <v>479</v>
      </c>
    </row>
    <row r="14" spans="2:4" ht="14.4" customHeight="1">
      <c r="C14" s="302" t="s">
        <v>432</v>
      </c>
      <c r="D14" s="305" t="s">
        <v>504</v>
      </c>
    </row>
    <row r="15" spans="2:4" ht="14.4" customHeight="1">
      <c r="C15" s="302" t="s">
        <v>433</v>
      </c>
      <c r="D15" s="305" t="s">
        <v>502</v>
      </c>
    </row>
    <row r="17" spans="2:4" ht="14.4" customHeight="1">
      <c r="B17" t="s">
        <v>345</v>
      </c>
    </row>
    <row r="18" spans="2:4" ht="14.4" customHeight="1">
      <c r="C18" s="302" t="s">
        <v>344</v>
      </c>
      <c r="D18" s="305" t="s">
        <v>486</v>
      </c>
    </row>
    <row r="19" spans="2:4" ht="14.4" customHeight="1">
      <c r="C19" s="302" t="s">
        <v>399</v>
      </c>
      <c r="D19" s="305" t="s">
        <v>488</v>
      </c>
    </row>
    <row r="20" spans="2:4" ht="14.4" customHeight="1">
      <c r="C20" s="302" t="s">
        <v>188</v>
      </c>
      <c r="D20" s="305" t="s">
        <v>478</v>
      </c>
    </row>
    <row r="21" spans="2:4" ht="14.4" customHeight="1">
      <c r="C21" s="302" t="s">
        <v>338</v>
      </c>
      <c r="D21" s="305" t="s">
        <v>490</v>
      </c>
    </row>
    <row r="22" spans="2:4" ht="14.4" customHeight="1">
      <c r="C22" s="302" t="s">
        <v>356</v>
      </c>
      <c r="D22" s="305" t="s">
        <v>491</v>
      </c>
    </row>
    <row r="24" spans="2:4" ht="14.4" customHeight="1">
      <c r="B24" s="300" t="s">
        <v>402</v>
      </c>
    </row>
    <row r="25" spans="2:4" ht="14.4" customHeight="1">
      <c r="C25" s="302" t="s">
        <v>395</v>
      </c>
      <c r="D25" s="308" t="s">
        <v>493</v>
      </c>
    </row>
    <row r="26" spans="2:4" ht="14.4" customHeight="1">
      <c r="C26" s="302" t="s">
        <v>400</v>
      </c>
      <c r="D26" s="310">
        <v>8888</v>
      </c>
    </row>
    <row r="27" spans="2:4" ht="14.4" customHeight="1">
      <c r="C27" s="302" t="s">
        <v>396</v>
      </c>
      <c r="D27" s="308" t="s">
        <v>497</v>
      </c>
    </row>
    <row r="28" spans="2:4" ht="14.4" customHeight="1">
      <c r="C28" s="302" t="s">
        <v>401</v>
      </c>
      <c r="D28" s="307">
        <v>777</v>
      </c>
    </row>
    <row r="29" spans="2:4" ht="14.4" customHeight="1">
      <c r="C29" s="302" t="s">
        <v>397</v>
      </c>
      <c r="D29" s="308" t="s">
        <v>494</v>
      </c>
    </row>
    <row r="30" spans="2:4" ht="14.4" customHeight="1">
      <c r="C30" s="302" t="s">
        <v>405</v>
      </c>
      <c r="D30" s="309">
        <v>987654</v>
      </c>
    </row>
    <row r="31" spans="2:4" ht="14.4" customHeight="1">
      <c r="C31" s="302" t="s">
        <v>403</v>
      </c>
      <c r="D31" s="305" t="s">
        <v>495</v>
      </c>
    </row>
    <row r="32" spans="2:4" ht="14.4" customHeight="1">
      <c r="C32" s="302" t="s">
        <v>404</v>
      </c>
      <c r="D32" s="305" t="s">
        <v>496</v>
      </c>
    </row>
  </sheetData>
  <phoneticPr fontId="3"/>
  <dataValidations count="3">
    <dataValidation imeMode="off" allowBlank="1" showInputMessage="1" showErrorMessage="1" sqref="C3"/>
    <dataValidation type="list" imeMode="hiragana" allowBlank="1" sqref="D29">
      <formula1>"普通,当座"</formula1>
    </dataValidation>
    <dataValidation imeMode="off" allowBlank="1" showInputMessage="1" showErrorMessage="1" sqref="D3"/>
  </dataValidation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59999389629810485"/>
  </sheetPr>
  <dimension ref="A1:I57"/>
  <sheetViews>
    <sheetView view="pageBreakPreview" zoomScaleNormal="100" zoomScaleSheetLayoutView="100" workbookViewId="0">
      <selection sqref="A1:I1"/>
    </sheetView>
  </sheetViews>
  <sheetFormatPr defaultRowHeight="13.2"/>
  <cols>
    <col min="1" max="1" width="9.33203125" style="21" customWidth="1"/>
    <col min="2" max="8" width="9" style="21"/>
    <col min="9" max="9" width="15.21875" style="21" customWidth="1"/>
    <col min="10" max="256" width="9" style="21"/>
    <col min="257" max="257" width="9.33203125" style="21" customWidth="1"/>
    <col min="258" max="264" width="9" style="21"/>
    <col min="265" max="265" width="15.21875" style="21" customWidth="1"/>
    <col min="266" max="512" width="9" style="21"/>
    <col min="513" max="513" width="9.33203125" style="21" customWidth="1"/>
    <col min="514" max="520" width="9" style="21"/>
    <col min="521" max="521" width="15.21875" style="21" customWidth="1"/>
    <col min="522" max="768" width="9" style="21"/>
    <col min="769" max="769" width="9.33203125" style="21" customWidth="1"/>
    <col min="770" max="776" width="9" style="21"/>
    <col min="777" max="777" width="15.21875" style="21" customWidth="1"/>
    <col min="778" max="1024" width="9" style="21"/>
    <col min="1025" max="1025" width="9.33203125" style="21" customWidth="1"/>
    <col min="1026" max="1032" width="9" style="21"/>
    <col min="1033" max="1033" width="15.21875" style="21" customWidth="1"/>
    <col min="1034" max="1280" width="9" style="21"/>
    <col min="1281" max="1281" width="9.33203125" style="21" customWidth="1"/>
    <col min="1282" max="1288" width="9" style="21"/>
    <col min="1289" max="1289" width="15.21875" style="21" customWidth="1"/>
    <col min="1290" max="1536" width="9" style="21"/>
    <col min="1537" max="1537" width="9.33203125" style="21" customWidth="1"/>
    <col min="1538" max="1544" width="9" style="21"/>
    <col min="1545" max="1545" width="15.21875" style="21" customWidth="1"/>
    <col min="1546" max="1792" width="9" style="21"/>
    <col min="1793" max="1793" width="9.33203125" style="21" customWidth="1"/>
    <col min="1794" max="1800" width="9" style="21"/>
    <col min="1801" max="1801" width="15.21875" style="21" customWidth="1"/>
    <col min="1802" max="2048" width="9" style="21"/>
    <col min="2049" max="2049" width="9.33203125" style="21" customWidth="1"/>
    <col min="2050" max="2056" width="9" style="21"/>
    <col min="2057" max="2057" width="15.21875" style="21" customWidth="1"/>
    <col min="2058" max="2304" width="9" style="21"/>
    <col min="2305" max="2305" width="9.33203125" style="21" customWidth="1"/>
    <col min="2306" max="2312" width="9" style="21"/>
    <col min="2313" max="2313" width="15.21875" style="21" customWidth="1"/>
    <col min="2314" max="2560" width="9" style="21"/>
    <col min="2561" max="2561" width="9.33203125" style="21" customWidth="1"/>
    <col min="2562" max="2568" width="9" style="21"/>
    <col min="2569" max="2569" width="15.21875" style="21" customWidth="1"/>
    <col min="2570" max="2816" width="9" style="21"/>
    <col min="2817" max="2817" width="9.33203125" style="21" customWidth="1"/>
    <col min="2818" max="2824" width="9" style="21"/>
    <col min="2825" max="2825" width="15.21875" style="21" customWidth="1"/>
    <col min="2826" max="3072" width="9" style="21"/>
    <col min="3073" max="3073" width="9.33203125" style="21" customWidth="1"/>
    <col min="3074" max="3080" width="9" style="21"/>
    <col min="3081" max="3081" width="15.21875" style="21" customWidth="1"/>
    <col min="3082" max="3328" width="9" style="21"/>
    <col min="3329" max="3329" width="9.33203125" style="21" customWidth="1"/>
    <col min="3330" max="3336" width="9" style="21"/>
    <col min="3337" max="3337" width="15.21875" style="21" customWidth="1"/>
    <col min="3338" max="3584" width="9" style="21"/>
    <col min="3585" max="3585" width="9.33203125" style="21" customWidth="1"/>
    <col min="3586" max="3592" width="9" style="21"/>
    <col min="3593" max="3593" width="15.21875" style="21" customWidth="1"/>
    <col min="3594" max="3840" width="9" style="21"/>
    <col min="3841" max="3841" width="9.33203125" style="21" customWidth="1"/>
    <col min="3842" max="3848" width="9" style="21"/>
    <col min="3849" max="3849" width="15.21875" style="21" customWidth="1"/>
    <col min="3850" max="4096" width="9" style="21"/>
    <col min="4097" max="4097" width="9.33203125" style="21" customWidth="1"/>
    <col min="4098" max="4104" width="9" style="21"/>
    <col min="4105" max="4105" width="15.21875" style="21" customWidth="1"/>
    <col min="4106" max="4352" width="9" style="21"/>
    <col min="4353" max="4353" width="9.33203125" style="21" customWidth="1"/>
    <col min="4354" max="4360" width="9" style="21"/>
    <col min="4361" max="4361" width="15.21875" style="21" customWidth="1"/>
    <col min="4362" max="4608" width="9" style="21"/>
    <col min="4609" max="4609" width="9.33203125" style="21" customWidth="1"/>
    <col min="4610" max="4616" width="9" style="21"/>
    <col min="4617" max="4617" width="15.21875" style="21" customWidth="1"/>
    <col min="4618" max="4864" width="9" style="21"/>
    <col min="4865" max="4865" width="9.33203125" style="21" customWidth="1"/>
    <col min="4866" max="4872" width="9" style="21"/>
    <col min="4873" max="4873" width="15.21875" style="21" customWidth="1"/>
    <col min="4874" max="5120" width="9" style="21"/>
    <col min="5121" max="5121" width="9.33203125" style="21" customWidth="1"/>
    <col min="5122" max="5128" width="9" style="21"/>
    <col min="5129" max="5129" width="15.21875" style="21" customWidth="1"/>
    <col min="5130" max="5376" width="9" style="21"/>
    <col min="5377" max="5377" width="9.33203125" style="21" customWidth="1"/>
    <col min="5378" max="5384" width="9" style="21"/>
    <col min="5385" max="5385" width="15.21875" style="21" customWidth="1"/>
    <col min="5386" max="5632" width="9" style="21"/>
    <col min="5633" max="5633" width="9.33203125" style="21" customWidth="1"/>
    <col min="5634" max="5640" width="9" style="21"/>
    <col min="5641" max="5641" width="15.21875" style="21" customWidth="1"/>
    <col min="5642" max="5888" width="9" style="21"/>
    <col min="5889" max="5889" width="9.33203125" style="21" customWidth="1"/>
    <col min="5890" max="5896" width="9" style="21"/>
    <col min="5897" max="5897" width="15.21875" style="21" customWidth="1"/>
    <col min="5898" max="6144" width="9" style="21"/>
    <col min="6145" max="6145" width="9.33203125" style="21" customWidth="1"/>
    <col min="6146" max="6152" width="9" style="21"/>
    <col min="6153" max="6153" width="15.21875" style="21" customWidth="1"/>
    <col min="6154" max="6400" width="9" style="21"/>
    <col min="6401" max="6401" width="9.33203125" style="21" customWidth="1"/>
    <col min="6402" max="6408" width="9" style="21"/>
    <col min="6409" max="6409" width="15.21875" style="21" customWidth="1"/>
    <col min="6410" max="6656" width="9" style="21"/>
    <col min="6657" max="6657" width="9.33203125" style="21" customWidth="1"/>
    <col min="6658" max="6664" width="9" style="21"/>
    <col min="6665" max="6665" width="15.21875" style="21" customWidth="1"/>
    <col min="6666" max="6912" width="9" style="21"/>
    <col min="6913" max="6913" width="9.33203125" style="21" customWidth="1"/>
    <col min="6914" max="6920" width="9" style="21"/>
    <col min="6921" max="6921" width="15.21875" style="21" customWidth="1"/>
    <col min="6922" max="7168" width="9" style="21"/>
    <col min="7169" max="7169" width="9.33203125" style="21" customWidth="1"/>
    <col min="7170" max="7176" width="9" style="21"/>
    <col min="7177" max="7177" width="15.21875" style="21" customWidth="1"/>
    <col min="7178" max="7424" width="9" style="21"/>
    <col min="7425" max="7425" width="9.33203125" style="21" customWidth="1"/>
    <col min="7426" max="7432" width="9" style="21"/>
    <col min="7433" max="7433" width="15.21875" style="21" customWidth="1"/>
    <col min="7434" max="7680" width="9" style="21"/>
    <col min="7681" max="7681" width="9.33203125" style="21" customWidth="1"/>
    <col min="7682" max="7688" width="9" style="21"/>
    <col min="7689" max="7689" width="15.21875" style="21" customWidth="1"/>
    <col min="7690" max="7936" width="9" style="21"/>
    <col min="7937" max="7937" width="9.33203125" style="21" customWidth="1"/>
    <col min="7938" max="7944" width="9" style="21"/>
    <col min="7945" max="7945" width="15.21875" style="21" customWidth="1"/>
    <col min="7946" max="8192" width="9" style="21"/>
    <col min="8193" max="8193" width="9.33203125" style="21" customWidth="1"/>
    <col min="8194" max="8200" width="9" style="21"/>
    <col min="8201" max="8201" width="15.21875" style="21" customWidth="1"/>
    <col min="8202" max="8448" width="9" style="21"/>
    <col min="8449" max="8449" width="9.33203125" style="21" customWidth="1"/>
    <col min="8450" max="8456" width="9" style="21"/>
    <col min="8457" max="8457" width="15.21875" style="21" customWidth="1"/>
    <col min="8458" max="8704" width="9" style="21"/>
    <col min="8705" max="8705" width="9.33203125" style="21" customWidth="1"/>
    <col min="8706" max="8712" width="9" style="21"/>
    <col min="8713" max="8713" width="15.21875" style="21" customWidth="1"/>
    <col min="8714" max="8960" width="9" style="21"/>
    <col min="8961" max="8961" width="9.33203125" style="21" customWidth="1"/>
    <col min="8962" max="8968" width="9" style="21"/>
    <col min="8969" max="8969" width="15.21875" style="21" customWidth="1"/>
    <col min="8970" max="9216" width="9" style="21"/>
    <col min="9217" max="9217" width="9.33203125" style="21" customWidth="1"/>
    <col min="9218" max="9224" width="9" style="21"/>
    <col min="9225" max="9225" width="15.21875" style="21" customWidth="1"/>
    <col min="9226" max="9472" width="9" style="21"/>
    <col min="9473" max="9473" width="9.33203125" style="21" customWidth="1"/>
    <col min="9474" max="9480" width="9" style="21"/>
    <col min="9481" max="9481" width="15.21875" style="21" customWidth="1"/>
    <col min="9482" max="9728" width="9" style="21"/>
    <col min="9729" max="9729" width="9.33203125" style="21" customWidth="1"/>
    <col min="9730" max="9736" width="9" style="21"/>
    <col min="9737" max="9737" width="15.21875" style="21" customWidth="1"/>
    <col min="9738" max="9984" width="9" style="21"/>
    <col min="9985" max="9985" width="9.33203125" style="21" customWidth="1"/>
    <col min="9986" max="9992" width="9" style="21"/>
    <col min="9993" max="9993" width="15.21875" style="21" customWidth="1"/>
    <col min="9994" max="10240" width="9" style="21"/>
    <col min="10241" max="10241" width="9.33203125" style="21" customWidth="1"/>
    <col min="10242" max="10248" width="9" style="21"/>
    <col min="10249" max="10249" width="15.21875" style="21" customWidth="1"/>
    <col min="10250" max="10496" width="9" style="21"/>
    <col min="10497" max="10497" width="9.33203125" style="21" customWidth="1"/>
    <col min="10498" max="10504" width="9" style="21"/>
    <col min="10505" max="10505" width="15.21875" style="21" customWidth="1"/>
    <col min="10506" max="10752" width="9" style="21"/>
    <col min="10753" max="10753" width="9.33203125" style="21" customWidth="1"/>
    <col min="10754" max="10760" width="9" style="21"/>
    <col min="10761" max="10761" width="15.21875" style="21" customWidth="1"/>
    <col min="10762" max="11008" width="9" style="21"/>
    <col min="11009" max="11009" width="9.33203125" style="21" customWidth="1"/>
    <col min="11010" max="11016" width="9" style="21"/>
    <col min="11017" max="11017" width="15.21875" style="21" customWidth="1"/>
    <col min="11018" max="11264" width="9" style="21"/>
    <col min="11265" max="11265" width="9.33203125" style="21" customWidth="1"/>
    <col min="11266" max="11272" width="9" style="21"/>
    <col min="11273" max="11273" width="15.21875" style="21" customWidth="1"/>
    <col min="11274" max="11520" width="9" style="21"/>
    <col min="11521" max="11521" width="9.33203125" style="21" customWidth="1"/>
    <col min="11522" max="11528" width="9" style="21"/>
    <col min="11529" max="11529" width="15.21875" style="21" customWidth="1"/>
    <col min="11530" max="11776" width="9" style="21"/>
    <col min="11777" max="11777" width="9.33203125" style="21" customWidth="1"/>
    <col min="11778" max="11784" width="9" style="21"/>
    <col min="11785" max="11785" width="15.21875" style="21" customWidth="1"/>
    <col min="11786" max="12032" width="9" style="21"/>
    <col min="12033" max="12033" width="9.33203125" style="21" customWidth="1"/>
    <col min="12034" max="12040" width="9" style="21"/>
    <col min="12041" max="12041" width="15.21875" style="21" customWidth="1"/>
    <col min="12042" max="12288" width="9" style="21"/>
    <col min="12289" max="12289" width="9.33203125" style="21" customWidth="1"/>
    <col min="12290" max="12296" width="9" style="21"/>
    <col min="12297" max="12297" width="15.21875" style="21" customWidth="1"/>
    <col min="12298" max="12544" width="9" style="21"/>
    <col min="12545" max="12545" width="9.33203125" style="21" customWidth="1"/>
    <col min="12546" max="12552" width="9" style="21"/>
    <col min="12553" max="12553" width="15.21875" style="21" customWidth="1"/>
    <col min="12554" max="12800" width="9" style="21"/>
    <col min="12801" max="12801" width="9.33203125" style="21" customWidth="1"/>
    <col min="12802" max="12808" width="9" style="21"/>
    <col min="12809" max="12809" width="15.21875" style="21" customWidth="1"/>
    <col min="12810" max="13056" width="9" style="21"/>
    <col min="13057" max="13057" width="9.33203125" style="21" customWidth="1"/>
    <col min="13058" max="13064" width="9" style="21"/>
    <col min="13065" max="13065" width="15.21875" style="21" customWidth="1"/>
    <col min="13066" max="13312" width="9" style="21"/>
    <col min="13313" max="13313" width="9.33203125" style="21" customWidth="1"/>
    <col min="13314" max="13320" width="9" style="21"/>
    <col min="13321" max="13321" width="15.21875" style="21" customWidth="1"/>
    <col min="13322" max="13568" width="9" style="21"/>
    <col min="13569" max="13569" width="9.33203125" style="21" customWidth="1"/>
    <col min="13570" max="13576" width="9" style="21"/>
    <col min="13577" max="13577" width="15.21875" style="21" customWidth="1"/>
    <col min="13578" max="13824" width="9" style="21"/>
    <col min="13825" max="13825" width="9.33203125" style="21" customWidth="1"/>
    <col min="13826" max="13832" width="9" style="21"/>
    <col min="13833" max="13833" width="15.21875" style="21" customWidth="1"/>
    <col min="13834" max="14080" width="9" style="21"/>
    <col min="14081" max="14081" width="9.33203125" style="21" customWidth="1"/>
    <col min="14082" max="14088" width="9" style="21"/>
    <col min="14089" max="14089" width="15.21875" style="21" customWidth="1"/>
    <col min="14090" max="14336" width="9" style="21"/>
    <col min="14337" max="14337" width="9.33203125" style="21" customWidth="1"/>
    <col min="14338" max="14344" width="9" style="21"/>
    <col min="14345" max="14345" width="15.21875" style="21" customWidth="1"/>
    <col min="14346" max="14592" width="9" style="21"/>
    <col min="14593" max="14593" width="9.33203125" style="21" customWidth="1"/>
    <col min="14594" max="14600" width="9" style="21"/>
    <col min="14601" max="14601" width="15.21875" style="21" customWidth="1"/>
    <col min="14602" max="14848" width="9" style="21"/>
    <col min="14849" max="14849" width="9.33203125" style="21" customWidth="1"/>
    <col min="14850" max="14856" width="9" style="21"/>
    <col min="14857" max="14857" width="15.21875" style="21" customWidth="1"/>
    <col min="14858" max="15104" width="9" style="21"/>
    <col min="15105" max="15105" width="9.33203125" style="21" customWidth="1"/>
    <col min="15106" max="15112" width="9" style="21"/>
    <col min="15113" max="15113" width="15.21875" style="21" customWidth="1"/>
    <col min="15114" max="15360" width="9" style="21"/>
    <col min="15361" max="15361" width="9.33203125" style="21" customWidth="1"/>
    <col min="15362" max="15368" width="9" style="21"/>
    <col min="15369" max="15369" width="15.21875" style="21" customWidth="1"/>
    <col min="15370" max="15616" width="9" style="21"/>
    <col min="15617" max="15617" width="9.33203125" style="21" customWidth="1"/>
    <col min="15618" max="15624" width="9" style="21"/>
    <col min="15625" max="15625" width="15.21875" style="21" customWidth="1"/>
    <col min="15626" max="15872" width="9" style="21"/>
    <col min="15873" max="15873" width="9.33203125" style="21" customWidth="1"/>
    <col min="15874" max="15880" width="9" style="21"/>
    <col min="15881" max="15881" width="15.21875" style="21" customWidth="1"/>
    <col min="15882" max="16128" width="9" style="21"/>
    <col min="16129" max="16129" width="9.33203125" style="21" customWidth="1"/>
    <col min="16130" max="16136" width="9" style="21"/>
    <col min="16137" max="16137" width="15.21875" style="21" customWidth="1"/>
    <col min="16138" max="16384" width="9" style="21"/>
  </cols>
  <sheetData>
    <row r="1" spans="1:9" ht="19.2">
      <c r="A1" s="868" t="s">
        <v>219</v>
      </c>
      <c r="B1" s="868"/>
      <c r="C1" s="868"/>
      <c r="D1" s="868"/>
      <c r="E1" s="868"/>
      <c r="F1" s="868"/>
      <c r="G1" s="868"/>
      <c r="H1" s="868"/>
      <c r="I1" s="868"/>
    </row>
    <row r="2" spans="1:9" ht="14.4">
      <c r="A2" s="2"/>
      <c r="B2" s="2"/>
      <c r="C2" s="2"/>
      <c r="D2" s="2"/>
      <c r="E2" s="2"/>
      <c r="F2" s="2"/>
      <c r="G2" s="2"/>
      <c r="H2" s="2"/>
      <c r="I2" s="2"/>
    </row>
    <row r="3" spans="1:9" ht="14.4">
      <c r="A3" s="869" t="s">
        <v>220</v>
      </c>
      <c r="B3" s="174" t="s">
        <v>221</v>
      </c>
      <c r="C3" s="175"/>
      <c r="D3" s="175"/>
      <c r="E3" s="175"/>
      <c r="F3" s="175"/>
      <c r="G3" s="175"/>
      <c r="H3" s="175"/>
      <c r="I3" s="211" t="s">
        <v>222</v>
      </c>
    </row>
    <row r="4" spans="1:9" ht="14.4">
      <c r="A4" s="870"/>
      <c r="B4" s="204" t="s">
        <v>223</v>
      </c>
      <c r="C4" s="185"/>
      <c r="D4" s="185"/>
      <c r="E4" s="185"/>
      <c r="F4" s="185"/>
      <c r="G4" s="185"/>
      <c r="H4" s="185"/>
      <c r="I4" s="205"/>
    </row>
    <row r="5" spans="1:9" ht="14.4">
      <c r="A5" s="871"/>
      <c r="B5" s="182" t="s">
        <v>224</v>
      </c>
      <c r="C5" s="177"/>
      <c r="D5" s="177"/>
      <c r="E5" s="177"/>
      <c r="F5" s="177"/>
      <c r="G5" s="177"/>
      <c r="H5" s="177"/>
      <c r="I5" s="212" t="s">
        <v>225</v>
      </c>
    </row>
    <row r="6" spans="1:9" ht="17.25" customHeight="1">
      <c r="A6" s="809" t="s">
        <v>226</v>
      </c>
      <c r="B6" s="213" t="s">
        <v>227</v>
      </c>
      <c r="C6" s="214"/>
      <c r="D6" s="214"/>
      <c r="E6" s="214"/>
      <c r="F6" s="214"/>
      <c r="G6" s="214"/>
      <c r="H6" s="214"/>
      <c r="I6" s="215"/>
    </row>
    <row r="7" spans="1:9" ht="17.25" customHeight="1">
      <c r="A7" s="847"/>
      <c r="B7" s="872" t="s">
        <v>228</v>
      </c>
      <c r="C7" s="873"/>
      <c r="D7" s="873"/>
      <c r="E7" s="873"/>
      <c r="F7" s="873"/>
      <c r="G7" s="873"/>
      <c r="H7" s="873"/>
      <c r="I7" s="874"/>
    </row>
    <row r="8" spans="1:9" ht="14.4">
      <c r="A8" s="2"/>
      <c r="B8" s="2"/>
      <c r="C8" s="2"/>
      <c r="D8" s="2"/>
      <c r="E8" s="2"/>
      <c r="F8" s="2"/>
      <c r="G8" s="2"/>
      <c r="H8" s="2"/>
      <c r="I8" s="2"/>
    </row>
    <row r="9" spans="1:9" ht="18" customHeight="1">
      <c r="A9" s="867" t="s">
        <v>328</v>
      </c>
      <c r="B9" s="867"/>
      <c r="C9" s="867"/>
      <c r="D9" s="867"/>
      <c r="E9" s="867"/>
      <c r="F9" s="867"/>
      <c r="G9" s="867"/>
      <c r="H9" s="867"/>
      <c r="I9" s="867"/>
    </row>
    <row r="10" spans="1:9" ht="14.4">
      <c r="A10" s="174"/>
      <c r="B10" s="175"/>
      <c r="C10" s="175"/>
      <c r="D10" s="175"/>
      <c r="E10" s="175"/>
      <c r="F10" s="175"/>
      <c r="G10" s="175"/>
      <c r="H10" s="175"/>
      <c r="I10" s="179"/>
    </row>
    <row r="11" spans="1:9" ht="14.4">
      <c r="A11" s="204"/>
      <c r="B11" s="185"/>
      <c r="C11" s="185"/>
      <c r="D11" s="185"/>
      <c r="E11" s="185"/>
      <c r="F11" s="185"/>
      <c r="G11" s="185"/>
      <c r="H11" s="185"/>
      <c r="I11" s="205"/>
    </row>
    <row r="12" spans="1:9" ht="14.4">
      <c r="A12" s="204"/>
      <c r="B12" s="185"/>
      <c r="C12" s="185"/>
      <c r="D12" s="185"/>
      <c r="E12" s="185"/>
      <c r="F12" s="185"/>
      <c r="G12" s="185"/>
      <c r="H12" s="185"/>
      <c r="I12" s="205"/>
    </row>
    <row r="13" spans="1:9" ht="14.4">
      <c r="A13" s="204"/>
      <c r="B13" s="185"/>
      <c r="C13" s="185"/>
      <c r="D13" s="185"/>
      <c r="E13" s="185"/>
      <c r="F13" s="185"/>
      <c r="G13" s="185"/>
      <c r="H13" s="185"/>
      <c r="I13" s="205"/>
    </row>
    <row r="14" spans="1:9" ht="14.4">
      <c r="A14" s="204"/>
      <c r="B14" s="185"/>
      <c r="C14" s="185"/>
      <c r="D14" s="185"/>
      <c r="E14" s="185"/>
      <c r="F14" s="185"/>
      <c r="G14" s="185"/>
      <c r="H14" s="185"/>
      <c r="I14" s="205"/>
    </row>
    <row r="15" spans="1:9" ht="14.4">
      <c r="A15" s="204"/>
      <c r="B15" s="185"/>
      <c r="C15" s="185"/>
      <c r="D15" s="185"/>
      <c r="E15" s="185"/>
      <c r="F15" s="185"/>
      <c r="G15" s="185"/>
      <c r="H15" s="185"/>
      <c r="I15" s="205"/>
    </row>
    <row r="16" spans="1:9" ht="14.4">
      <c r="A16" s="204"/>
      <c r="B16" s="185"/>
      <c r="C16" s="185"/>
      <c r="D16" s="185"/>
      <c r="E16" s="185"/>
      <c r="F16" s="185"/>
      <c r="G16" s="185"/>
      <c r="H16" s="185"/>
      <c r="I16" s="205"/>
    </row>
    <row r="17" spans="1:9" ht="14.4">
      <c r="A17" s="204"/>
      <c r="B17" s="185"/>
      <c r="C17" s="185"/>
      <c r="D17" s="185"/>
      <c r="E17" s="185"/>
      <c r="F17" s="185"/>
      <c r="G17" s="185"/>
      <c r="H17" s="185"/>
      <c r="I17" s="205"/>
    </row>
    <row r="18" spans="1:9" ht="14.4">
      <c r="A18" s="204"/>
      <c r="B18" s="185"/>
      <c r="C18" s="185"/>
      <c r="D18" s="185"/>
      <c r="E18" s="185"/>
      <c r="F18" s="185"/>
      <c r="G18" s="185"/>
      <c r="H18" s="185"/>
      <c r="I18" s="205"/>
    </row>
    <row r="19" spans="1:9" ht="14.4">
      <c r="A19" s="204"/>
      <c r="B19" s="185"/>
      <c r="C19" s="185"/>
      <c r="D19" s="185"/>
      <c r="E19" s="185"/>
      <c r="F19" s="185"/>
      <c r="G19" s="185"/>
      <c r="H19" s="185"/>
      <c r="I19" s="205"/>
    </row>
    <row r="20" spans="1:9" ht="14.4">
      <c r="A20" s="204"/>
      <c r="B20" s="185"/>
      <c r="C20" s="185"/>
      <c r="D20" s="185"/>
      <c r="E20" s="185"/>
      <c r="F20" s="185"/>
      <c r="G20" s="185"/>
      <c r="H20" s="185"/>
      <c r="I20" s="205"/>
    </row>
    <row r="21" spans="1:9" ht="14.4">
      <c r="A21" s="204"/>
      <c r="B21" s="185"/>
      <c r="C21" s="185"/>
      <c r="D21" s="185"/>
      <c r="E21" s="185"/>
      <c r="F21" s="185"/>
      <c r="G21" s="185"/>
      <c r="H21" s="185"/>
      <c r="I21" s="205"/>
    </row>
    <row r="22" spans="1:9" ht="14.4">
      <c r="A22" s="204"/>
      <c r="B22" s="185"/>
      <c r="C22" s="185"/>
      <c r="D22" s="185"/>
      <c r="E22" s="185"/>
      <c r="F22" s="185"/>
      <c r="G22" s="185"/>
      <c r="H22" s="185"/>
      <c r="I22" s="205"/>
    </row>
    <row r="23" spans="1:9" ht="14.4">
      <c r="A23" s="204"/>
      <c r="B23" s="185"/>
      <c r="C23" s="185"/>
      <c r="D23" s="185"/>
      <c r="E23" s="185"/>
      <c r="F23" s="185"/>
      <c r="G23" s="185"/>
      <c r="H23" s="185"/>
      <c r="I23" s="205"/>
    </row>
    <row r="24" spans="1:9" ht="14.4">
      <c r="A24" s="204"/>
      <c r="B24" s="185"/>
      <c r="C24" s="185"/>
      <c r="D24" s="185"/>
      <c r="E24" s="185"/>
      <c r="F24" s="185"/>
      <c r="G24" s="185"/>
      <c r="H24" s="185"/>
      <c r="I24" s="205"/>
    </row>
    <row r="25" spans="1:9" ht="14.4">
      <c r="A25" s="204"/>
      <c r="B25" s="185"/>
      <c r="C25" s="185"/>
      <c r="D25" s="185"/>
      <c r="E25" s="185"/>
      <c r="F25" s="185"/>
      <c r="G25" s="185"/>
      <c r="H25" s="185"/>
      <c r="I25" s="205"/>
    </row>
    <row r="26" spans="1:9" ht="14.4">
      <c r="A26" s="204"/>
      <c r="B26" s="185"/>
      <c r="C26" s="185"/>
      <c r="D26" s="185"/>
      <c r="E26" s="185"/>
      <c r="F26" s="185"/>
      <c r="G26" s="185"/>
      <c r="H26" s="185"/>
      <c r="I26" s="205"/>
    </row>
    <row r="27" spans="1:9" ht="14.4">
      <c r="A27" s="204"/>
      <c r="B27" s="185"/>
      <c r="C27" s="185"/>
      <c r="D27" s="185"/>
      <c r="E27" s="185"/>
      <c r="F27" s="185"/>
      <c r="G27" s="185"/>
      <c r="H27" s="185"/>
      <c r="I27" s="205"/>
    </row>
    <row r="28" spans="1:9" ht="14.4">
      <c r="A28" s="204"/>
      <c r="B28" s="185"/>
      <c r="C28" s="185"/>
      <c r="D28" s="185"/>
      <c r="E28" s="185"/>
      <c r="F28" s="185"/>
      <c r="G28" s="185"/>
      <c r="H28" s="185"/>
      <c r="I28" s="205"/>
    </row>
    <row r="29" spans="1:9" ht="14.4">
      <c r="A29" s="204"/>
      <c r="B29" s="185"/>
      <c r="C29" s="185"/>
      <c r="D29" s="185"/>
      <c r="E29" s="185"/>
      <c r="F29" s="185"/>
      <c r="G29" s="185"/>
      <c r="H29" s="185"/>
      <c r="I29" s="205"/>
    </row>
    <row r="30" spans="1:9" ht="14.4">
      <c r="A30" s="204"/>
      <c r="B30" s="185"/>
      <c r="C30" s="185"/>
      <c r="D30" s="185"/>
      <c r="E30" s="185"/>
      <c r="F30" s="185"/>
      <c r="G30" s="185"/>
      <c r="H30" s="185"/>
      <c r="I30" s="205"/>
    </row>
    <row r="31" spans="1:9" ht="14.4">
      <c r="A31" s="182"/>
      <c r="B31" s="177"/>
      <c r="C31" s="177"/>
      <c r="D31" s="177"/>
      <c r="E31" s="177"/>
      <c r="F31" s="177"/>
      <c r="G31" s="177"/>
      <c r="H31" s="177"/>
      <c r="I31" s="181"/>
    </row>
    <row r="32" spans="1:9" ht="14.4">
      <c r="A32" s="2"/>
      <c r="B32" s="2"/>
      <c r="C32" s="2"/>
      <c r="D32" s="2"/>
      <c r="E32" s="2"/>
      <c r="F32" s="2"/>
      <c r="G32" s="2"/>
      <c r="H32" s="2"/>
      <c r="I32" s="2"/>
    </row>
    <row r="33" spans="1:9" ht="18" customHeight="1">
      <c r="A33" s="867" t="s">
        <v>328</v>
      </c>
      <c r="B33" s="867"/>
      <c r="C33" s="867"/>
      <c r="D33" s="867"/>
      <c r="E33" s="867"/>
      <c r="F33" s="867"/>
      <c r="G33" s="867"/>
      <c r="H33" s="867"/>
      <c r="I33" s="867"/>
    </row>
    <row r="34" spans="1:9" ht="14.4">
      <c r="A34" s="174"/>
      <c r="B34" s="175"/>
      <c r="C34" s="175"/>
      <c r="D34" s="175"/>
      <c r="E34" s="175"/>
      <c r="F34" s="175"/>
      <c r="G34" s="175"/>
      <c r="H34" s="175"/>
      <c r="I34" s="179"/>
    </row>
    <row r="35" spans="1:9" ht="14.4">
      <c r="A35" s="204"/>
      <c r="B35" s="185"/>
      <c r="C35" s="185"/>
      <c r="D35" s="185"/>
      <c r="E35" s="185"/>
      <c r="F35" s="185"/>
      <c r="G35" s="185"/>
      <c r="H35" s="185"/>
      <c r="I35" s="205"/>
    </row>
    <row r="36" spans="1:9" ht="14.4">
      <c r="A36" s="204"/>
      <c r="B36" s="185"/>
      <c r="C36" s="185"/>
      <c r="D36" s="185"/>
      <c r="E36" s="185"/>
      <c r="F36" s="185"/>
      <c r="G36" s="185"/>
      <c r="H36" s="185"/>
      <c r="I36" s="205"/>
    </row>
    <row r="37" spans="1:9" ht="14.4">
      <c r="A37" s="204"/>
      <c r="B37" s="185"/>
      <c r="C37" s="185"/>
      <c r="D37" s="185"/>
      <c r="E37" s="185"/>
      <c r="F37" s="185"/>
      <c r="G37" s="185"/>
      <c r="H37" s="185"/>
      <c r="I37" s="205"/>
    </row>
    <row r="38" spans="1:9" ht="14.4">
      <c r="A38" s="204"/>
      <c r="B38" s="185"/>
      <c r="C38" s="185"/>
      <c r="D38" s="185"/>
      <c r="E38" s="185"/>
      <c r="F38" s="185"/>
      <c r="G38" s="185"/>
      <c r="H38" s="185"/>
      <c r="I38" s="205"/>
    </row>
    <row r="39" spans="1:9" ht="14.4">
      <c r="A39" s="204"/>
      <c r="B39" s="185"/>
      <c r="C39" s="185"/>
      <c r="D39" s="185"/>
      <c r="E39" s="185"/>
      <c r="F39" s="185"/>
      <c r="G39" s="185"/>
      <c r="H39" s="185"/>
      <c r="I39" s="205"/>
    </row>
    <row r="40" spans="1:9" ht="14.4">
      <c r="A40" s="204"/>
      <c r="B40" s="185"/>
      <c r="C40" s="185"/>
      <c r="D40" s="185"/>
      <c r="E40" s="185"/>
      <c r="F40" s="185"/>
      <c r="G40" s="185"/>
      <c r="H40" s="185"/>
      <c r="I40" s="205"/>
    </row>
    <row r="41" spans="1:9" ht="14.4">
      <c r="A41" s="204"/>
      <c r="B41" s="185"/>
      <c r="C41" s="185"/>
      <c r="D41" s="185"/>
      <c r="E41" s="185"/>
      <c r="F41" s="185"/>
      <c r="G41" s="185"/>
      <c r="H41" s="185"/>
      <c r="I41" s="205"/>
    </row>
    <row r="42" spans="1:9" ht="14.4">
      <c r="A42" s="204"/>
      <c r="B42" s="185"/>
      <c r="C42" s="185"/>
      <c r="D42" s="185"/>
      <c r="E42" s="185"/>
      <c r="F42" s="185"/>
      <c r="G42" s="185"/>
      <c r="H42" s="185"/>
      <c r="I42" s="205"/>
    </row>
    <row r="43" spans="1:9" ht="14.4">
      <c r="A43" s="204"/>
      <c r="B43" s="185"/>
      <c r="C43" s="185"/>
      <c r="D43" s="185"/>
      <c r="E43" s="185"/>
      <c r="F43" s="185"/>
      <c r="G43" s="185"/>
      <c r="H43" s="185"/>
      <c r="I43" s="205"/>
    </row>
    <row r="44" spans="1:9" ht="14.4">
      <c r="A44" s="204"/>
      <c r="B44" s="185"/>
      <c r="C44" s="185"/>
      <c r="D44" s="185"/>
      <c r="E44" s="185"/>
      <c r="F44" s="185"/>
      <c r="G44" s="185"/>
      <c r="H44" s="185"/>
      <c r="I44" s="205"/>
    </row>
    <row r="45" spans="1:9" ht="14.4">
      <c r="A45" s="204"/>
      <c r="B45" s="185"/>
      <c r="C45" s="185"/>
      <c r="D45" s="185"/>
      <c r="E45" s="185"/>
      <c r="F45" s="185"/>
      <c r="G45" s="185"/>
      <c r="H45" s="185"/>
      <c r="I45" s="205"/>
    </row>
    <row r="46" spans="1:9" ht="14.4">
      <c r="A46" s="204"/>
      <c r="B46" s="185"/>
      <c r="C46" s="185"/>
      <c r="D46" s="185"/>
      <c r="E46" s="185"/>
      <c r="F46" s="185"/>
      <c r="G46" s="185"/>
      <c r="H46" s="185"/>
      <c r="I46" s="205"/>
    </row>
    <row r="47" spans="1:9" ht="14.4">
      <c r="A47" s="204"/>
      <c r="B47" s="185"/>
      <c r="C47" s="185"/>
      <c r="D47" s="185"/>
      <c r="E47" s="185"/>
      <c r="F47" s="185"/>
      <c r="G47" s="185"/>
      <c r="H47" s="185"/>
      <c r="I47" s="205"/>
    </row>
    <row r="48" spans="1:9" ht="14.4">
      <c r="A48" s="204"/>
      <c r="B48" s="185"/>
      <c r="C48" s="185"/>
      <c r="D48" s="185"/>
      <c r="E48" s="185"/>
      <c r="F48" s="185"/>
      <c r="G48" s="185"/>
      <c r="H48" s="185"/>
      <c r="I48" s="205"/>
    </row>
    <row r="49" spans="1:9" ht="14.4">
      <c r="A49" s="204"/>
      <c r="B49" s="185"/>
      <c r="C49" s="185"/>
      <c r="D49" s="185"/>
      <c r="E49" s="185"/>
      <c r="F49" s="185"/>
      <c r="G49" s="185"/>
      <c r="H49" s="185"/>
      <c r="I49" s="205"/>
    </row>
    <row r="50" spans="1:9" ht="14.4">
      <c r="A50" s="204"/>
      <c r="B50" s="185"/>
      <c r="C50" s="185"/>
      <c r="D50" s="185"/>
      <c r="E50" s="185"/>
      <c r="F50" s="185"/>
      <c r="G50" s="185"/>
      <c r="H50" s="185"/>
      <c r="I50" s="205"/>
    </row>
    <row r="51" spans="1:9" ht="14.4">
      <c r="A51" s="204"/>
      <c r="B51" s="185"/>
      <c r="C51" s="185"/>
      <c r="D51" s="185"/>
      <c r="E51" s="185"/>
      <c r="F51" s="185"/>
      <c r="G51" s="185"/>
      <c r="H51" s="185"/>
      <c r="I51" s="205"/>
    </row>
    <row r="52" spans="1:9" ht="14.4">
      <c r="A52" s="204"/>
      <c r="B52" s="185"/>
      <c r="C52" s="185"/>
      <c r="D52" s="185"/>
      <c r="E52" s="185"/>
      <c r="F52" s="185"/>
      <c r="G52" s="185"/>
      <c r="H52" s="185"/>
      <c r="I52" s="205"/>
    </row>
    <row r="53" spans="1:9" ht="14.4">
      <c r="A53" s="204"/>
      <c r="B53" s="185"/>
      <c r="C53" s="185"/>
      <c r="D53" s="185"/>
      <c r="E53" s="185"/>
      <c r="F53" s="185"/>
      <c r="G53" s="185"/>
      <c r="H53" s="185"/>
      <c r="I53" s="205"/>
    </row>
    <row r="54" spans="1:9" ht="14.4">
      <c r="A54" s="204"/>
      <c r="B54" s="185"/>
      <c r="C54" s="185"/>
      <c r="D54" s="185"/>
      <c r="E54" s="185"/>
      <c r="F54" s="185"/>
      <c r="G54" s="185"/>
      <c r="H54" s="185"/>
      <c r="I54" s="205"/>
    </row>
    <row r="55" spans="1:9" ht="14.4">
      <c r="A55" s="182"/>
      <c r="B55" s="177"/>
      <c r="C55" s="177"/>
      <c r="D55" s="177"/>
      <c r="E55" s="177"/>
      <c r="F55" s="177"/>
      <c r="G55" s="177"/>
      <c r="H55" s="177"/>
      <c r="I55" s="181"/>
    </row>
    <row r="56" spans="1:9" ht="17.25" customHeight="1">
      <c r="A56" s="2" t="s">
        <v>229</v>
      </c>
      <c r="B56" s="2"/>
      <c r="C56" s="2"/>
      <c r="D56" s="2"/>
      <c r="E56" s="2"/>
      <c r="F56" s="2"/>
      <c r="G56" s="2"/>
      <c r="H56" s="2"/>
      <c r="I56" s="2"/>
    </row>
    <row r="57" spans="1:9" ht="17.25" customHeight="1">
      <c r="A57" s="2" t="s">
        <v>230</v>
      </c>
      <c r="B57" s="2"/>
      <c r="C57" s="2"/>
      <c r="D57" s="2"/>
      <c r="E57" s="2"/>
      <c r="F57" s="2"/>
      <c r="G57" s="2"/>
      <c r="H57" s="2"/>
      <c r="I57" s="2"/>
    </row>
  </sheetData>
  <mergeCells count="6">
    <mergeCell ref="A33:I33"/>
    <mergeCell ref="A1:I1"/>
    <mergeCell ref="A3:A5"/>
    <mergeCell ref="A6:A7"/>
    <mergeCell ref="B7:I7"/>
    <mergeCell ref="A9:I9"/>
  </mergeCells>
  <phoneticPr fontId="3"/>
  <pageMargins left="1.02" right="0.31" top="0.67" bottom="0.68" header="0.51200000000000001" footer="0.51200000000000001"/>
  <pageSetup paperSize="9" scale="9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7" tint="0.59999389629810485"/>
  </sheetPr>
  <dimension ref="A3:K48"/>
  <sheetViews>
    <sheetView view="pageBreakPreview" zoomScale="70" zoomScaleNormal="100" zoomScaleSheetLayoutView="70" workbookViewId="0">
      <selection activeCell="K13" sqref="K13"/>
    </sheetView>
  </sheetViews>
  <sheetFormatPr defaultRowHeight="13.2"/>
  <cols>
    <col min="1" max="1" width="14.6640625" style="21" customWidth="1"/>
    <col min="2" max="2" width="6.21875" style="21" customWidth="1"/>
    <col min="3" max="3" width="4.88671875" style="21" customWidth="1"/>
    <col min="4" max="4" width="18.21875" style="21" customWidth="1"/>
    <col min="5" max="5" width="8.6640625" style="21" customWidth="1"/>
    <col min="6" max="6" width="11.21875" style="21" customWidth="1"/>
    <col min="7" max="7" width="6.44140625" style="21" customWidth="1"/>
    <col min="8" max="8" width="4.6640625" style="21" customWidth="1"/>
    <col min="9" max="9" width="10.88671875" style="21" customWidth="1"/>
    <col min="10" max="10" width="9.33203125" style="21" customWidth="1"/>
    <col min="11" max="11" width="22" style="21" customWidth="1"/>
    <col min="12" max="256" width="9" style="21"/>
    <col min="257" max="257" width="14.6640625" style="21" customWidth="1"/>
    <col min="258" max="258" width="6.21875" style="21" customWidth="1"/>
    <col min="259" max="259" width="4.88671875" style="21" customWidth="1"/>
    <col min="260" max="260" width="18.21875" style="21" customWidth="1"/>
    <col min="261" max="261" width="10.44140625" style="21" customWidth="1"/>
    <col min="262" max="262" width="9.6640625" style="21" customWidth="1"/>
    <col min="263" max="263" width="6.44140625" style="21" customWidth="1"/>
    <col min="264" max="264" width="4.6640625" style="21" customWidth="1"/>
    <col min="265" max="265" width="10.88671875" style="21" customWidth="1"/>
    <col min="266" max="266" width="9.33203125" style="21" customWidth="1"/>
    <col min="267" max="267" width="22" style="21" customWidth="1"/>
    <col min="268" max="512" width="9" style="21"/>
    <col min="513" max="513" width="14.6640625" style="21" customWidth="1"/>
    <col min="514" max="514" width="6.21875" style="21" customWidth="1"/>
    <col min="515" max="515" width="4.88671875" style="21" customWidth="1"/>
    <col min="516" max="516" width="18.21875" style="21" customWidth="1"/>
    <col min="517" max="517" width="10.44140625" style="21" customWidth="1"/>
    <col min="518" max="518" width="9.6640625" style="21" customWidth="1"/>
    <col min="519" max="519" width="6.44140625" style="21" customWidth="1"/>
    <col min="520" max="520" width="4.6640625" style="21" customWidth="1"/>
    <col min="521" max="521" width="10.88671875" style="21" customWidth="1"/>
    <col min="522" max="522" width="9.33203125" style="21" customWidth="1"/>
    <col min="523" max="523" width="22" style="21" customWidth="1"/>
    <col min="524" max="768" width="9" style="21"/>
    <col min="769" max="769" width="14.6640625" style="21" customWidth="1"/>
    <col min="770" max="770" width="6.21875" style="21" customWidth="1"/>
    <col min="771" max="771" width="4.88671875" style="21" customWidth="1"/>
    <col min="772" max="772" width="18.21875" style="21" customWidth="1"/>
    <col min="773" max="773" width="10.44140625" style="21" customWidth="1"/>
    <col min="774" max="774" width="9.6640625" style="21" customWidth="1"/>
    <col min="775" max="775" width="6.44140625" style="21" customWidth="1"/>
    <col min="776" max="776" width="4.6640625" style="21" customWidth="1"/>
    <col min="777" max="777" width="10.88671875" style="21" customWidth="1"/>
    <col min="778" max="778" width="9.33203125" style="21" customWidth="1"/>
    <col min="779" max="779" width="22" style="21" customWidth="1"/>
    <col min="780" max="1024" width="9" style="21"/>
    <col min="1025" max="1025" width="14.6640625" style="21" customWidth="1"/>
    <col min="1026" max="1026" width="6.21875" style="21" customWidth="1"/>
    <col min="1027" max="1027" width="4.88671875" style="21" customWidth="1"/>
    <col min="1028" max="1028" width="18.21875" style="21" customWidth="1"/>
    <col min="1029" max="1029" width="10.44140625" style="21" customWidth="1"/>
    <col min="1030" max="1030" width="9.6640625" style="21" customWidth="1"/>
    <col min="1031" max="1031" width="6.44140625" style="21" customWidth="1"/>
    <col min="1032" max="1032" width="4.6640625" style="21" customWidth="1"/>
    <col min="1033" max="1033" width="10.88671875" style="21" customWidth="1"/>
    <col min="1034" max="1034" width="9.33203125" style="21" customWidth="1"/>
    <col min="1035" max="1035" width="22" style="21" customWidth="1"/>
    <col min="1036" max="1280" width="9" style="21"/>
    <col min="1281" max="1281" width="14.6640625" style="21" customWidth="1"/>
    <col min="1282" max="1282" width="6.21875" style="21" customWidth="1"/>
    <col min="1283" max="1283" width="4.88671875" style="21" customWidth="1"/>
    <col min="1284" max="1284" width="18.21875" style="21" customWidth="1"/>
    <col min="1285" max="1285" width="10.44140625" style="21" customWidth="1"/>
    <col min="1286" max="1286" width="9.6640625" style="21" customWidth="1"/>
    <col min="1287" max="1287" width="6.44140625" style="21" customWidth="1"/>
    <col min="1288" max="1288" width="4.6640625" style="21" customWidth="1"/>
    <col min="1289" max="1289" width="10.88671875" style="21" customWidth="1"/>
    <col min="1290" max="1290" width="9.33203125" style="21" customWidth="1"/>
    <col min="1291" max="1291" width="22" style="21" customWidth="1"/>
    <col min="1292" max="1536" width="9" style="21"/>
    <col min="1537" max="1537" width="14.6640625" style="21" customWidth="1"/>
    <col min="1538" max="1538" width="6.21875" style="21" customWidth="1"/>
    <col min="1539" max="1539" width="4.88671875" style="21" customWidth="1"/>
    <col min="1540" max="1540" width="18.21875" style="21" customWidth="1"/>
    <col min="1541" max="1541" width="10.44140625" style="21" customWidth="1"/>
    <col min="1542" max="1542" width="9.6640625" style="21" customWidth="1"/>
    <col min="1543" max="1543" width="6.44140625" style="21" customWidth="1"/>
    <col min="1544" max="1544" width="4.6640625" style="21" customWidth="1"/>
    <col min="1545" max="1545" width="10.88671875" style="21" customWidth="1"/>
    <col min="1546" max="1546" width="9.33203125" style="21" customWidth="1"/>
    <col min="1547" max="1547" width="22" style="21" customWidth="1"/>
    <col min="1548" max="1792" width="9" style="21"/>
    <col min="1793" max="1793" width="14.6640625" style="21" customWidth="1"/>
    <col min="1794" max="1794" width="6.21875" style="21" customWidth="1"/>
    <col min="1795" max="1795" width="4.88671875" style="21" customWidth="1"/>
    <col min="1796" max="1796" width="18.21875" style="21" customWidth="1"/>
    <col min="1797" max="1797" width="10.44140625" style="21" customWidth="1"/>
    <col min="1798" max="1798" width="9.6640625" style="21" customWidth="1"/>
    <col min="1799" max="1799" width="6.44140625" style="21" customWidth="1"/>
    <col min="1800" max="1800" width="4.6640625" style="21" customWidth="1"/>
    <col min="1801" max="1801" width="10.88671875" style="21" customWidth="1"/>
    <col min="1802" max="1802" width="9.33203125" style="21" customWidth="1"/>
    <col min="1803" max="1803" width="22" style="21" customWidth="1"/>
    <col min="1804" max="2048" width="9" style="21"/>
    <col min="2049" max="2049" width="14.6640625" style="21" customWidth="1"/>
    <col min="2050" max="2050" width="6.21875" style="21" customWidth="1"/>
    <col min="2051" max="2051" width="4.88671875" style="21" customWidth="1"/>
    <col min="2052" max="2052" width="18.21875" style="21" customWidth="1"/>
    <col min="2053" max="2053" width="10.44140625" style="21" customWidth="1"/>
    <col min="2054" max="2054" width="9.6640625" style="21" customWidth="1"/>
    <col min="2055" max="2055" width="6.44140625" style="21" customWidth="1"/>
    <col min="2056" max="2056" width="4.6640625" style="21" customWidth="1"/>
    <col min="2057" max="2057" width="10.88671875" style="21" customWidth="1"/>
    <col min="2058" max="2058" width="9.33203125" style="21" customWidth="1"/>
    <col min="2059" max="2059" width="22" style="21" customWidth="1"/>
    <col min="2060" max="2304" width="9" style="21"/>
    <col min="2305" max="2305" width="14.6640625" style="21" customWidth="1"/>
    <col min="2306" max="2306" width="6.21875" style="21" customWidth="1"/>
    <col min="2307" max="2307" width="4.88671875" style="21" customWidth="1"/>
    <col min="2308" max="2308" width="18.21875" style="21" customWidth="1"/>
    <col min="2309" max="2309" width="10.44140625" style="21" customWidth="1"/>
    <col min="2310" max="2310" width="9.6640625" style="21" customWidth="1"/>
    <col min="2311" max="2311" width="6.44140625" style="21" customWidth="1"/>
    <col min="2312" max="2312" width="4.6640625" style="21" customWidth="1"/>
    <col min="2313" max="2313" width="10.88671875" style="21" customWidth="1"/>
    <col min="2314" max="2314" width="9.33203125" style="21" customWidth="1"/>
    <col min="2315" max="2315" width="22" style="21" customWidth="1"/>
    <col min="2316" max="2560" width="9" style="21"/>
    <col min="2561" max="2561" width="14.6640625" style="21" customWidth="1"/>
    <col min="2562" max="2562" width="6.21875" style="21" customWidth="1"/>
    <col min="2563" max="2563" width="4.88671875" style="21" customWidth="1"/>
    <col min="2564" max="2564" width="18.21875" style="21" customWidth="1"/>
    <col min="2565" max="2565" width="10.44140625" style="21" customWidth="1"/>
    <col min="2566" max="2566" width="9.6640625" style="21" customWidth="1"/>
    <col min="2567" max="2567" width="6.44140625" style="21" customWidth="1"/>
    <col min="2568" max="2568" width="4.6640625" style="21" customWidth="1"/>
    <col min="2569" max="2569" width="10.88671875" style="21" customWidth="1"/>
    <col min="2570" max="2570" width="9.33203125" style="21" customWidth="1"/>
    <col min="2571" max="2571" width="22" style="21" customWidth="1"/>
    <col min="2572" max="2816" width="9" style="21"/>
    <col min="2817" max="2817" width="14.6640625" style="21" customWidth="1"/>
    <col min="2818" max="2818" width="6.21875" style="21" customWidth="1"/>
    <col min="2819" max="2819" width="4.88671875" style="21" customWidth="1"/>
    <col min="2820" max="2820" width="18.21875" style="21" customWidth="1"/>
    <col min="2821" max="2821" width="10.44140625" style="21" customWidth="1"/>
    <col min="2822" max="2822" width="9.6640625" style="21" customWidth="1"/>
    <col min="2823" max="2823" width="6.44140625" style="21" customWidth="1"/>
    <col min="2824" max="2824" width="4.6640625" style="21" customWidth="1"/>
    <col min="2825" max="2825" width="10.88671875" style="21" customWidth="1"/>
    <col min="2826" max="2826" width="9.33203125" style="21" customWidth="1"/>
    <col min="2827" max="2827" width="22" style="21" customWidth="1"/>
    <col min="2828" max="3072" width="9" style="21"/>
    <col min="3073" max="3073" width="14.6640625" style="21" customWidth="1"/>
    <col min="3074" max="3074" width="6.21875" style="21" customWidth="1"/>
    <col min="3075" max="3075" width="4.88671875" style="21" customWidth="1"/>
    <col min="3076" max="3076" width="18.21875" style="21" customWidth="1"/>
    <col min="3077" max="3077" width="10.44140625" style="21" customWidth="1"/>
    <col min="3078" max="3078" width="9.6640625" style="21" customWidth="1"/>
    <col min="3079" max="3079" width="6.44140625" style="21" customWidth="1"/>
    <col min="3080" max="3080" width="4.6640625" style="21" customWidth="1"/>
    <col min="3081" max="3081" width="10.88671875" style="21" customWidth="1"/>
    <col min="3082" max="3082" width="9.33203125" style="21" customWidth="1"/>
    <col min="3083" max="3083" width="22" style="21" customWidth="1"/>
    <col min="3084" max="3328" width="9" style="21"/>
    <col min="3329" max="3329" width="14.6640625" style="21" customWidth="1"/>
    <col min="3330" max="3330" width="6.21875" style="21" customWidth="1"/>
    <col min="3331" max="3331" width="4.88671875" style="21" customWidth="1"/>
    <col min="3332" max="3332" width="18.21875" style="21" customWidth="1"/>
    <col min="3333" max="3333" width="10.44140625" style="21" customWidth="1"/>
    <col min="3334" max="3334" width="9.6640625" style="21" customWidth="1"/>
    <col min="3335" max="3335" width="6.44140625" style="21" customWidth="1"/>
    <col min="3336" max="3336" width="4.6640625" style="21" customWidth="1"/>
    <col min="3337" max="3337" width="10.88671875" style="21" customWidth="1"/>
    <col min="3338" max="3338" width="9.33203125" style="21" customWidth="1"/>
    <col min="3339" max="3339" width="22" style="21" customWidth="1"/>
    <col min="3340" max="3584" width="9" style="21"/>
    <col min="3585" max="3585" width="14.6640625" style="21" customWidth="1"/>
    <col min="3586" max="3586" width="6.21875" style="21" customWidth="1"/>
    <col min="3587" max="3587" width="4.88671875" style="21" customWidth="1"/>
    <col min="3588" max="3588" width="18.21875" style="21" customWidth="1"/>
    <col min="3589" max="3589" width="10.44140625" style="21" customWidth="1"/>
    <col min="3590" max="3590" width="9.6640625" style="21" customWidth="1"/>
    <col min="3591" max="3591" width="6.44140625" style="21" customWidth="1"/>
    <col min="3592" max="3592" width="4.6640625" style="21" customWidth="1"/>
    <col min="3593" max="3593" width="10.88671875" style="21" customWidth="1"/>
    <col min="3594" max="3594" width="9.33203125" style="21" customWidth="1"/>
    <col min="3595" max="3595" width="22" style="21" customWidth="1"/>
    <col min="3596" max="3840" width="9" style="21"/>
    <col min="3841" max="3841" width="14.6640625" style="21" customWidth="1"/>
    <col min="3842" max="3842" width="6.21875" style="21" customWidth="1"/>
    <col min="3843" max="3843" width="4.88671875" style="21" customWidth="1"/>
    <col min="3844" max="3844" width="18.21875" style="21" customWidth="1"/>
    <col min="3845" max="3845" width="10.44140625" style="21" customWidth="1"/>
    <col min="3846" max="3846" width="9.6640625" style="21" customWidth="1"/>
    <col min="3847" max="3847" width="6.44140625" style="21" customWidth="1"/>
    <col min="3848" max="3848" width="4.6640625" style="21" customWidth="1"/>
    <col min="3849" max="3849" width="10.88671875" style="21" customWidth="1"/>
    <col min="3850" max="3850" width="9.33203125" style="21" customWidth="1"/>
    <col min="3851" max="3851" width="22" style="21" customWidth="1"/>
    <col min="3852" max="4096" width="9" style="21"/>
    <col min="4097" max="4097" width="14.6640625" style="21" customWidth="1"/>
    <col min="4098" max="4098" width="6.21875" style="21" customWidth="1"/>
    <col min="4099" max="4099" width="4.88671875" style="21" customWidth="1"/>
    <col min="4100" max="4100" width="18.21875" style="21" customWidth="1"/>
    <col min="4101" max="4101" width="10.44140625" style="21" customWidth="1"/>
    <col min="4102" max="4102" width="9.6640625" style="21" customWidth="1"/>
    <col min="4103" max="4103" width="6.44140625" style="21" customWidth="1"/>
    <col min="4104" max="4104" width="4.6640625" style="21" customWidth="1"/>
    <col min="4105" max="4105" width="10.88671875" style="21" customWidth="1"/>
    <col min="4106" max="4106" width="9.33203125" style="21" customWidth="1"/>
    <col min="4107" max="4107" width="22" style="21" customWidth="1"/>
    <col min="4108" max="4352" width="9" style="21"/>
    <col min="4353" max="4353" width="14.6640625" style="21" customWidth="1"/>
    <col min="4354" max="4354" width="6.21875" style="21" customWidth="1"/>
    <col min="4355" max="4355" width="4.88671875" style="21" customWidth="1"/>
    <col min="4356" max="4356" width="18.21875" style="21" customWidth="1"/>
    <col min="4357" max="4357" width="10.44140625" style="21" customWidth="1"/>
    <col min="4358" max="4358" width="9.6640625" style="21" customWidth="1"/>
    <col min="4359" max="4359" width="6.44140625" style="21" customWidth="1"/>
    <col min="4360" max="4360" width="4.6640625" style="21" customWidth="1"/>
    <col min="4361" max="4361" width="10.88671875" style="21" customWidth="1"/>
    <col min="4362" max="4362" width="9.33203125" style="21" customWidth="1"/>
    <col min="4363" max="4363" width="22" style="21" customWidth="1"/>
    <col min="4364" max="4608" width="9" style="21"/>
    <col min="4609" max="4609" width="14.6640625" style="21" customWidth="1"/>
    <col min="4610" max="4610" width="6.21875" style="21" customWidth="1"/>
    <col min="4611" max="4611" width="4.88671875" style="21" customWidth="1"/>
    <col min="4612" max="4612" width="18.21875" style="21" customWidth="1"/>
    <col min="4613" max="4613" width="10.44140625" style="21" customWidth="1"/>
    <col min="4614" max="4614" width="9.6640625" style="21" customWidth="1"/>
    <col min="4615" max="4615" width="6.44140625" style="21" customWidth="1"/>
    <col min="4616" max="4616" width="4.6640625" style="21" customWidth="1"/>
    <col min="4617" max="4617" width="10.88671875" style="21" customWidth="1"/>
    <col min="4618" max="4618" width="9.33203125" style="21" customWidth="1"/>
    <col min="4619" max="4619" width="22" style="21" customWidth="1"/>
    <col min="4620" max="4864" width="9" style="21"/>
    <col min="4865" max="4865" width="14.6640625" style="21" customWidth="1"/>
    <col min="4866" max="4866" width="6.21875" style="21" customWidth="1"/>
    <col min="4867" max="4867" width="4.88671875" style="21" customWidth="1"/>
    <col min="4868" max="4868" width="18.21875" style="21" customWidth="1"/>
    <col min="4869" max="4869" width="10.44140625" style="21" customWidth="1"/>
    <col min="4870" max="4870" width="9.6640625" style="21" customWidth="1"/>
    <col min="4871" max="4871" width="6.44140625" style="21" customWidth="1"/>
    <col min="4872" max="4872" width="4.6640625" style="21" customWidth="1"/>
    <col min="4873" max="4873" width="10.88671875" style="21" customWidth="1"/>
    <col min="4874" max="4874" width="9.33203125" style="21" customWidth="1"/>
    <col min="4875" max="4875" width="22" style="21" customWidth="1"/>
    <col min="4876" max="5120" width="9" style="21"/>
    <col min="5121" max="5121" width="14.6640625" style="21" customWidth="1"/>
    <col min="5122" max="5122" width="6.21875" style="21" customWidth="1"/>
    <col min="5123" max="5123" width="4.88671875" style="21" customWidth="1"/>
    <col min="5124" max="5124" width="18.21875" style="21" customWidth="1"/>
    <col min="5125" max="5125" width="10.44140625" style="21" customWidth="1"/>
    <col min="5126" max="5126" width="9.6640625" style="21" customWidth="1"/>
    <col min="5127" max="5127" width="6.44140625" style="21" customWidth="1"/>
    <col min="5128" max="5128" width="4.6640625" style="21" customWidth="1"/>
    <col min="5129" max="5129" width="10.88671875" style="21" customWidth="1"/>
    <col min="5130" max="5130" width="9.33203125" style="21" customWidth="1"/>
    <col min="5131" max="5131" width="22" style="21" customWidth="1"/>
    <col min="5132" max="5376" width="9" style="21"/>
    <col min="5377" max="5377" width="14.6640625" style="21" customWidth="1"/>
    <col min="5378" max="5378" width="6.21875" style="21" customWidth="1"/>
    <col min="5379" max="5379" width="4.88671875" style="21" customWidth="1"/>
    <col min="5380" max="5380" width="18.21875" style="21" customWidth="1"/>
    <col min="5381" max="5381" width="10.44140625" style="21" customWidth="1"/>
    <col min="5382" max="5382" width="9.6640625" style="21" customWidth="1"/>
    <col min="5383" max="5383" width="6.44140625" style="21" customWidth="1"/>
    <col min="5384" max="5384" width="4.6640625" style="21" customWidth="1"/>
    <col min="5385" max="5385" width="10.88671875" style="21" customWidth="1"/>
    <col min="5386" max="5386" width="9.33203125" style="21" customWidth="1"/>
    <col min="5387" max="5387" width="22" style="21" customWidth="1"/>
    <col min="5388" max="5632" width="9" style="21"/>
    <col min="5633" max="5633" width="14.6640625" style="21" customWidth="1"/>
    <col min="5634" max="5634" width="6.21875" style="21" customWidth="1"/>
    <col min="5635" max="5635" width="4.88671875" style="21" customWidth="1"/>
    <col min="5636" max="5636" width="18.21875" style="21" customWidth="1"/>
    <col min="5637" max="5637" width="10.44140625" style="21" customWidth="1"/>
    <col min="5638" max="5638" width="9.6640625" style="21" customWidth="1"/>
    <col min="5639" max="5639" width="6.44140625" style="21" customWidth="1"/>
    <col min="5640" max="5640" width="4.6640625" style="21" customWidth="1"/>
    <col min="5641" max="5641" width="10.88671875" style="21" customWidth="1"/>
    <col min="5642" max="5642" width="9.33203125" style="21" customWidth="1"/>
    <col min="5643" max="5643" width="22" style="21" customWidth="1"/>
    <col min="5644" max="5888" width="9" style="21"/>
    <col min="5889" max="5889" width="14.6640625" style="21" customWidth="1"/>
    <col min="5890" max="5890" width="6.21875" style="21" customWidth="1"/>
    <col min="5891" max="5891" width="4.88671875" style="21" customWidth="1"/>
    <col min="5892" max="5892" width="18.21875" style="21" customWidth="1"/>
    <col min="5893" max="5893" width="10.44140625" style="21" customWidth="1"/>
    <col min="5894" max="5894" width="9.6640625" style="21" customWidth="1"/>
    <col min="5895" max="5895" width="6.44140625" style="21" customWidth="1"/>
    <col min="5896" max="5896" width="4.6640625" style="21" customWidth="1"/>
    <col min="5897" max="5897" width="10.88671875" style="21" customWidth="1"/>
    <col min="5898" max="5898" width="9.33203125" style="21" customWidth="1"/>
    <col min="5899" max="5899" width="22" style="21" customWidth="1"/>
    <col min="5900" max="6144" width="9" style="21"/>
    <col min="6145" max="6145" width="14.6640625" style="21" customWidth="1"/>
    <col min="6146" max="6146" width="6.21875" style="21" customWidth="1"/>
    <col min="6147" max="6147" width="4.88671875" style="21" customWidth="1"/>
    <col min="6148" max="6148" width="18.21875" style="21" customWidth="1"/>
    <col min="6149" max="6149" width="10.44140625" style="21" customWidth="1"/>
    <col min="6150" max="6150" width="9.6640625" style="21" customWidth="1"/>
    <col min="6151" max="6151" width="6.44140625" style="21" customWidth="1"/>
    <col min="6152" max="6152" width="4.6640625" style="21" customWidth="1"/>
    <col min="6153" max="6153" width="10.88671875" style="21" customWidth="1"/>
    <col min="6154" max="6154" width="9.33203125" style="21" customWidth="1"/>
    <col min="6155" max="6155" width="22" style="21" customWidth="1"/>
    <col min="6156" max="6400" width="9" style="21"/>
    <col min="6401" max="6401" width="14.6640625" style="21" customWidth="1"/>
    <col min="6402" max="6402" width="6.21875" style="21" customWidth="1"/>
    <col min="6403" max="6403" width="4.88671875" style="21" customWidth="1"/>
    <col min="6404" max="6404" width="18.21875" style="21" customWidth="1"/>
    <col min="6405" max="6405" width="10.44140625" style="21" customWidth="1"/>
    <col min="6406" max="6406" width="9.6640625" style="21" customWidth="1"/>
    <col min="6407" max="6407" width="6.44140625" style="21" customWidth="1"/>
    <col min="6408" max="6408" width="4.6640625" style="21" customWidth="1"/>
    <col min="6409" max="6409" width="10.88671875" style="21" customWidth="1"/>
    <col min="6410" max="6410" width="9.33203125" style="21" customWidth="1"/>
    <col min="6411" max="6411" width="22" style="21" customWidth="1"/>
    <col min="6412" max="6656" width="9" style="21"/>
    <col min="6657" max="6657" width="14.6640625" style="21" customWidth="1"/>
    <col min="6658" max="6658" width="6.21875" style="21" customWidth="1"/>
    <col min="6659" max="6659" width="4.88671875" style="21" customWidth="1"/>
    <col min="6660" max="6660" width="18.21875" style="21" customWidth="1"/>
    <col min="6661" max="6661" width="10.44140625" style="21" customWidth="1"/>
    <col min="6662" max="6662" width="9.6640625" style="21" customWidth="1"/>
    <col min="6663" max="6663" width="6.44140625" style="21" customWidth="1"/>
    <col min="6664" max="6664" width="4.6640625" style="21" customWidth="1"/>
    <col min="6665" max="6665" width="10.88671875" style="21" customWidth="1"/>
    <col min="6666" max="6666" width="9.33203125" style="21" customWidth="1"/>
    <col min="6667" max="6667" width="22" style="21" customWidth="1"/>
    <col min="6668" max="6912" width="9" style="21"/>
    <col min="6913" max="6913" width="14.6640625" style="21" customWidth="1"/>
    <col min="6914" max="6914" width="6.21875" style="21" customWidth="1"/>
    <col min="6915" max="6915" width="4.88671875" style="21" customWidth="1"/>
    <col min="6916" max="6916" width="18.21875" style="21" customWidth="1"/>
    <col min="6917" max="6917" width="10.44140625" style="21" customWidth="1"/>
    <col min="6918" max="6918" width="9.6640625" style="21" customWidth="1"/>
    <col min="6919" max="6919" width="6.44140625" style="21" customWidth="1"/>
    <col min="6920" max="6920" width="4.6640625" style="21" customWidth="1"/>
    <col min="6921" max="6921" width="10.88671875" style="21" customWidth="1"/>
    <col min="6922" max="6922" width="9.33203125" style="21" customWidth="1"/>
    <col min="6923" max="6923" width="22" style="21" customWidth="1"/>
    <col min="6924" max="7168" width="9" style="21"/>
    <col min="7169" max="7169" width="14.6640625" style="21" customWidth="1"/>
    <col min="7170" max="7170" width="6.21875" style="21" customWidth="1"/>
    <col min="7171" max="7171" width="4.88671875" style="21" customWidth="1"/>
    <col min="7172" max="7172" width="18.21875" style="21" customWidth="1"/>
    <col min="7173" max="7173" width="10.44140625" style="21" customWidth="1"/>
    <col min="7174" max="7174" width="9.6640625" style="21" customWidth="1"/>
    <col min="7175" max="7175" width="6.44140625" style="21" customWidth="1"/>
    <col min="7176" max="7176" width="4.6640625" style="21" customWidth="1"/>
    <col min="7177" max="7177" width="10.88671875" style="21" customWidth="1"/>
    <col min="7178" max="7178" width="9.33203125" style="21" customWidth="1"/>
    <col min="7179" max="7179" width="22" style="21" customWidth="1"/>
    <col min="7180" max="7424" width="9" style="21"/>
    <col min="7425" max="7425" width="14.6640625" style="21" customWidth="1"/>
    <col min="7426" max="7426" width="6.21875" style="21" customWidth="1"/>
    <col min="7427" max="7427" width="4.88671875" style="21" customWidth="1"/>
    <col min="7428" max="7428" width="18.21875" style="21" customWidth="1"/>
    <col min="7429" max="7429" width="10.44140625" style="21" customWidth="1"/>
    <col min="7430" max="7430" width="9.6640625" style="21" customWidth="1"/>
    <col min="7431" max="7431" width="6.44140625" style="21" customWidth="1"/>
    <col min="7432" max="7432" width="4.6640625" style="21" customWidth="1"/>
    <col min="7433" max="7433" width="10.88671875" style="21" customWidth="1"/>
    <col min="7434" max="7434" width="9.33203125" style="21" customWidth="1"/>
    <col min="7435" max="7435" width="22" style="21" customWidth="1"/>
    <col min="7436" max="7680" width="9" style="21"/>
    <col min="7681" max="7681" width="14.6640625" style="21" customWidth="1"/>
    <col min="7682" max="7682" width="6.21875" style="21" customWidth="1"/>
    <col min="7683" max="7683" width="4.88671875" style="21" customWidth="1"/>
    <col min="7684" max="7684" width="18.21875" style="21" customWidth="1"/>
    <col min="7685" max="7685" width="10.44140625" style="21" customWidth="1"/>
    <col min="7686" max="7686" width="9.6640625" style="21" customWidth="1"/>
    <col min="7687" max="7687" width="6.44140625" style="21" customWidth="1"/>
    <col min="7688" max="7688" width="4.6640625" style="21" customWidth="1"/>
    <col min="7689" max="7689" width="10.88671875" style="21" customWidth="1"/>
    <col min="7690" max="7690" width="9.33203125" style="21" customWidth="1"/>
    <col min="7691" max="7691" width="22" style="21" customWidth="1"/>
    <col min="7692" max="7936" width="9" style="21"/>
    <col min="7937" max="7937" width="14.6640625" style="21" customWidth="1"/>
    <col min="7938" max="7938" width="6.21875" style="21" customWidth="1"/>
    <col min="7939" max="7939" width="4.88671875" style="21" customWidth="1"/>
    <col min="7940" max="7940" width="18.21875" style="21" customWidth="1"/>
    <col min="7941" max="7941" width="10.44140625" style="21" customWidth="1"/>
    <col min="7942" max="7942" width="9.6640625" style="21" customWidth="1"/>
    <col min="7943" max="7943" width="6.44140625" style="21" customWidth="1"/>
    <col min="7944" max="7944" width="4.6640625" style="21" customWidth="1"/>
    <col min="7945" max="7945" width="10.88671875" style="21" customWidth="1"/>
    <col min="7946" max="7946" width="9.33203125" style="21" customWidth="1"/>
    <col min="7947" max="7947" width="22" style="21" customWidth="1"/>
    <col min="7948" max="8192" width="9" style="21"/>
    <col min="8193" max="8193" width="14.6640625" style="21" customWidth="1"/>
    <col min="8194" max="8194" width="6.21875" style="21" customWidth="1"/>
    <col min="8195" max="8195" width="4.88671875" style="21" customWidth="1"/>
    <col min="8196" max="8196" width="18.21875" style="21" customWidth="1"/>
    <col min="8197" max="8197" width="10.44140625" style="21" customWidth="1"/>
    <col min="8198" max="8198" width="9.6640625" style="21" customWidth="1"/>
    <col min="8199" max="8199" width="6.44140625" style="21" customWidth="1"/>
    <col min="8200" max="8200" width="4.6640625" style="21" customWidth="1"/>
    <col min="8201" max="8201" width="10.88671875" style="21" customWidth="1"/>
    <col min="8202" max="8202" width="9.33203125" style="21" customWidth="1"/>
    <col min="8203" max="8203" width="22" style="21" customWidth="1"/>
    <col min="8204" max="8448" width="9" style="21"/>
    <col min="8449" max="8449" width="14.6640625" style="21" customWidth="1"/>
    <col min="8450" max="8450" width="6.21875" style="21" customWidth="1"/>
    <col min="8451" max="8451" width="4.88671875" style="21" customWidth="1"/>
    <col min="8452" max="8452" width="18.21875" style="21" customWidth="1"/>
    <col min="8453" max="8453" width="10.44140625" style="21" customWidth="1"/>
    <col min="8454" max="8454" width="9.6640625" style="21" customWidth="1"/>
    <col min="8455" max="8455" width="6.44140625" style="21" customWidth="1"/>
    <col min="8456" max="8456" width="4.6640625" style="21" customWidth="1"/>
    <col min="8457" max="8457" width="10.88671875" style="21" customWidth="1"/>
    <col min="8458" max="8458" width="9.33203125" style="21" customWidth="1"/>
    <col min="8459" max="8459" width="22" style="21" customWidth="1"/>
    <col min="8460" max="8704" width="9" style="21"/>
    <col min="8705" max="8705" width="14.6640625" style="21" customWidth="1"/>
    <col min="8706" max="8706" width="6.21875" style="21" customWidth="1"/>
    <col min="8707" max="8707" width="4.88671875" style="21" customWidth="1"/>
    <col min="8708" max="8708" width="18.21875" style="21" customWidth="1"/>
    <col min="8709" max="8709" width="10.44140625" style="21" customWidth="1"/>
    <col min="8710" max="8710" width="9.6640625" style="21" customWidth="1"/>
    <col min="8711" max="8711" width="6.44140625" style="21" customWidth="1"/>
    <col min="8712" max="8712" width="4.6640625" style="21" customWidth="1"/>
    <col min="8713" max="8713" width="10.88671875" style="21" customWidth="1"/>
    <col min="8714" max="8714" width="9.33203125" style="21" customWidth="1"/>
    <col min="8715" max="8715" width="22" style="21" customWidth="1"/>
    <col min="8716" max="8960" width="9" style="21"/>
    <col min="8961" max="8961" width="14.6640625" style="21" customWidth="1"/>
    <col min="8962" max="8962" width="6.21875" style="21" customWidth="1"/>
    <col min="8963" max="8963" width="4.88671875" style="21" customWidth="1"/>
    <col min="8964" max="8964" width="18.21875" style="21" customWidth="1"/>
    <col min="8965" max="8965" width="10.44140625" style="21" customWidth="1"/>
    <col min="8966" max="8966" width="9.6640625" style="21" customWidth="1"/>
    <col min="8967" max="8967" width="6.44140625" style="21" customWidth="1"/>
    <col min="8968" max="8968" width="4.6640625" style="21" customWidth="1"/>
    <col min="8969" max="8969" width="10.88671875" style="21" customWidth="1"/>
    <col min="8970" max="8970" width="9.33203125" style="21" customWidth="1"/>
    <col min="8971" max="8971" width="22" style="21" customWidth="1"/>
    <col min="8972" max="9216" width="9" style="21"/>
    <col min="9217" max="9217" width="14.6640625" style="21" customWidth="1"/>
    <col min="9218" max="9218" width="6.21875" style="21" customWidth="1"/>
    <col min="9219" max="9219" width="4.88671875" style="21" customWidth="1"/>
    <col min="9220" max="9220" width="18.21875" style="21" customWidth="1"/>
    <col min="9221" max="9221" width="10.44140625" style="21" customWidth="1"/>
    <col min="9222" max="9222" width="9.6640625" style="21" customWidth="1"/>
    <col min="9223" max="9223" width="6.44140625" style="21" customWidth="1"/>
    <col min="9224" max="9224" width="4.6640625" style="21" customWidth="1"/>
    <col min="9225" max="9225" width="10.88671875" style="21" customWidth="1"/>
    <col min="9226" max="9226" width="9.33203125" style="21" customWidth="1"/>
    <col min="9227" max="9227" width="22" style="21" customWidth="1"/>
    <col min="9228" max="9472" width="9" style="21"/>
    <col min="9473" max="9473" width="14.6640625" style="21" customWidth="1"/>
    <col min="9474" max="9474" width="6.21875" style="21" customWidth="1"/>
    <col min="9475" max="9475" width="4.88671875" style="21" customWidth="1"/>
    <col min="9476" max="9476" width="18.21875" style="21" customWidth="1"/>
    <col min="9477" max="9477" width="10.44140625" style="21" customWidth="1"/>
    <col min="9478" max="9478" width="9.6640625" style="21" customWidth="1"/>
    <col min="9479" max="9479" width="6.44140625" style="21" customWidth="1"/>
    <col min="9480" max="9480" width="4.6640625" style="21" customWidth="1"/>
    <col min="9481" max="9481" width="10.88671875" style="21" customWidth="1"/>
    <col min="9482" max="9482" width="9.33203125" style="21" customWidth="1"/>
    <col min="9483" max="9483" width="22" style="21" customWidth="1"/>
    <col min="9484" max="9728" width="9" style="21"/>
    <col min="9729" max="9729" width="14.6640625" style="21" customWidth="1"/>
    <col min="9730" max="9730" width="6.21875" style="21" customWidth="1"/>
    <col min="9731" max="9731" width="4.88671875" style="21" customWidth="1"/>
    <col min="9732" max="9732" width="18.21875" style="21" customWidth="1"/>
    <col min="9733" max="9733" width="10.44140625" style="21" customWidth="1"/>
    <col min="9734" max="9734" width="9.6640625" style="21" customWidth="1"/>
    <col min="9735" max="9735" width="6.44140625" style="21" customWidth="1"/>
    <col min="9736" max="9736" width="4.6640625" style="21" customWidth="1"/>
    <col min="9737" max="9737" width="10.88671875" style="21" customWidth="1"/>
    <col min="9738" max="9738" width="9.33203125" style="21" customWidth="1"/>
    <col min="9739" max="9739" width="22" style="21" customWidth="1"/>
    <col min="9740" max="9984" width="9" style="21"/>
    <col min="9985" max="9985" width="14.6640625" style="21" customWidth="1"/>
    <col min="9986" max="9986" width="6.21875" style="21" customWidth="1"/>
    <col min="9987" max="9987" width="4.88671875" style="21" customWidth="1"/>
    <col min="9988" max="9988" width="18.21875" style="21" customWidth="1"/>
    <col min="9989" max="9989" width="10.44140625" style="21" customWidth="1"/>
    <col min="9990" max="9990" width="9.6640625" style="21" customWidth="1"/>
    <col min="9991" max="9991" width="6.44140625" style="21" customWidth="1"/>
    <col min="9992" max="9992" width="4.6640625" style="21" customWidth="1"/>
    <col min="9993" max="9993" width="10.88671875" style="21" customWidth="1"/>
    <col min="9994" max="9994" width="9.33203125" style="21" customWidth="1"/>
    <col min="9995" max="9995" width="22" style="21" customWidth="1"/>
    <col min="9996" max="10240" width="9" style="21"/>
    <col min="10241" max="10241" width="14.6640625" style="21" customWidth="1"/>
    <col min="10242" max="10242" width="6.21875" style="21" customWidth="1"/>
    <col min="10243" max="10243" width="4.88671875" style="21" customWidth="1"/>
    <col min="10244" max="10244" width="18.21875" style="21" customWidth="1"/>
    <col min="10245" max="10245" width="10.44140625" style="21" customWidth="1"/>
    <col min="10246" max="10246" width="9.6640625" style="21" customWidth="1"/>
    <col min="10247" max="10247" width="6.44140625" style="21" customWidth="1"/>
    <col min="10248" max="10248" width="4.6640625" style="21" customWidth="1"/>
    <col min="10249" max="10249" width="10.88671875" style="21" customWidth="1"/>
    <col min="10250" max="10250" width="9.33203125" style="21" customWidth="1"/>
    <col min="10251" max="10251" width="22" style="21" customWidth="1"/>
    <col min="10252" max="10496" width="9" style="21"/>
    <col min="10497" max="10497" width="14.6640625" style="21" customWidth="1"/>
    <col min="10498" max="10498" width="6.21875" style="21" customWidth="1"/>
    <col min="10499" max="10499" width="4.88671875" style="21" customWidth="1"/>
    <col min="10500" max="10500" width="18.21875" style="21" customWidth="1"/>
    <col min="10501" max="10501" width="10.44140625" style="21" customWidth="1"/>
    <col min="10502" max="10502" width="9.6640625" style="21" customWidth="1"/>
    <col min="10503" max="10503" width="6.44140625" style="21" customWidth="1"/>
    <col min="10504" max="10504" width="4.6640625" style="21" customWidth="1"/>
    <col min="10505" max="10505" width="10.88671875" style="21" customWidth="1"/>
    <col min="10506" max="10506" width="9.33203125" style="21" customWidth="1"/>
    <col min="10507" max="10507" width="22" style="21" customWidth="1"/>
    <col min="10508" max="10752" width="9" style="21"/>
    <col min="10753" max="10753" width="14.6640625" style="21" customWidth="1"/>
    <col min="10754" max="10754" width="6.21875" style="21" customWidth="1"/>
    <col min="10755" max="10755" width="4.88671875" style="21" customWidth="1"/>
    <col min="10756" max="10756" width="18.21875" style="21" customWidth="1"/>
    <col min="10757" max="10757" width="10.44140625" style="21" customWidth="1"/>
    <col min="10758" max="10758" width="9.6640625" style="21" customWidth="1"/>
    <col min="10759" max="10759" width="6.44140625" style="21" customWidth="1"/>
    <col min="10760" max="10760" width="4.6640625" style="21" customWidth="1"/>
    <col min="10761" max="10761" width="10.88671875" style="21" customWidth="1"/>
    <col min="10762" max="10762" width="9.33203125" style="21" customWidth="1"/>
    <col min="10763" max="10763" width="22" style="21" customWidth="1"/>
    <col min="10764" max="11008" width="9" style="21"/>
    <col min="11009" max="11009" width="14.6640625" style="21" customWidth="1"/>
    <col min="11010" max="11010" width="6.21875" style="21" customWidth="1"/>
    <col min="11011" max="11011" width="4.88671875" style="21" customWidth="1"/>
    <col min="11012" max="11012" width="18.21875" style="21" customWidth="1"/>
    <col min="11013" max="11013" width="10.44140625" style="21" customWidth="1"/>
    <col min="11014" max="11014" width="9.6640625" style="21" customWidth="1"/>
    <col min="11015" max="11015" width="6.44140625" style="21" customWidth="1"/>
    <col min="11016" max="11016" width="4.6640625" style="21" customWidth="1"/>
    <col min="11017" max="11017" width="10.88671875" style="21" customWidth="1"/>
    <col min="11018" max="11018" width="9.33203125" style="21" customWidth="1"/>
    <col min="11019" max="11019" width="22" style="21" customWidth="1"/>
    <col min="11020" max="11264" width="9" style="21"/>
    <col min="11265" max="11265" width="14.6640625" style="21" customWidth="1"/>
    <col min="11266" max="11266" width="6.21875" style="21" customWidth="1"/>
    <col min="11267" max="11267" width="4.88671875" style="21" customWidth="1"/>
    <col min="11268" max="11268" width="18.21875" style="21" customWidth="1"/>
    <col min="11269" max="11269" width="10.44140625" style="21" customWidth="1"/>
    <col min="11270" max="11270" width="9.6640625" style="21" customWidth="1"/>
    <col min="11271" max="11271" width="6.44140625" style="21" customWidth="1"/>
    <col min="11272" max="11272" width="4.6640625" style="21" customWidth="1"/>
    <col min="11273" max="11273" width="10.88671875" style="21" customWidth="1"/>
    <col min="11274" max="11274" width="9.33203125" style="21" customWidth="1"/>
    <col min="11275" max="11275" width="22" style="21" customWidth="1"/>
    <col min="11276" max="11520" width="9" style="21"/>
    <col min="11521" max="11521" width="14.6640625" style="21" customWidth="1"/>
    <col min="11522" max="11522" width="6.21875" style="21" customWidth="1"/>
    <col min="11523" max="11523" width="4.88671875" style="21" customWidth="1"/>
    <col min="11524" max="11524" width="18.21875" style="21" customWidth="1"/>
    <col min="11525" max="11525" width="10.44140625" style="21" customWidth="1"/>
    <col min="11526" max="11526" width="9.6640625" style="21" customWidth="1"/>
    <col min="11527" max="11527" width="6.44140625" style="21" customWidth="1"/>
    <col min="11528" max="11528" width="4.6640625" style="21" customWidth="1"/>
    <col min="11529" max="11529" width="10.88671875" style="21" customWidth="1"/>
    <col min="11530" max="11530" width="9.33203125" style="21" customWidth="1"/>
    <col min="11531" max="11531" width="22" style="21" customWidth="1"/>
    <col min="11532" max="11776" width="9" style="21"/>
    <col min="11777" max="11777" width="14.6640625" style="21" customWidth="1"/>
    <col min="11778" max="11778" width="6.21875" style="21" customWidth="1"/>
    <col min="11779" max="11779" width="4.88671875" style="21" customWidth="1"/>
    <col min="11780" max="11780" width="18.21875" style="21" customWidth="1"/>
    <col min="11781" max="11781" width="10.44140625" style="21" customWidth="1"/>
    <col min="11782" max="11782" width="9.6640625" style="21" customWidth="1"/>
    <col min="11783" max="11783" width="6.44140625" style="21" customWidth="1"/>
    <col min="11784" max="11784" width="4.6640625" style="21" customWidth="1"/>
    <col min="11785" max="11785" width="10.88671875" style="21" customWidth="1"/>
    <col min="11786" max="11786" width="9.33203125" style="21" customWidth="1"/>
    <col min="11787" max="11787" width="22" style="21" customWidth="1"/>
    <col min="11788" max="12032" width="9" style="21"/>
    <col min="12033" max="12033" width="14.6640625" style="21" customWidth="1"/>
    <col min="12034" max="12034" width="6.21875" style="21" customWidth="1"/>
    <col min="12035" max="12035" width="4.88671875" style="21" customWidth="1"/>
    <col min="12036" max="12036" width="18.21875" style="21" customWidth="1"/>
    <col min="12037" max="12037" width="10.44140625" style="21" customWidth="1"/>
    <col min="12038" max="12038" width="9.6640625" style="21" customWidth="1"/>
    <col min="12039" max="12039" width="6.44140625" style="21" customWidth="1"/>
    <col min="12040" max="12040" width="4.6640625" style="21" customWidth="1"/>
    <col min="12041" max="12041" width="10.88671875" style="21" customWidth="1"/>
    <col min="12042" max="12042" width="9.33203125" style="21" customWidth="1"/>
    <col min="12043" max="12043" width="22" style="21" customWidth="1"/>
    <col min="12044" max="12288" width="9" style="21"/>
    <col min="12289" max="12289" width="14.6640625" style="21" customWidth="1"/>
    <col min="12290" max="12290" width="6.21875" style="21" customWidth="1"/>
    <col min="12291" max="12291" width="4.88671875" style="21" customWidth="1"/>
    <col min="12292" max="12292" width="18.21875" style="21" customWidth="1"/>
    <col min="12293" max="12293" width="10.44140625" style="21" customWidth="1"/>
    <col min="12294" max="12294" width="9.6640625" style="21" customWidth="1"/>
    <col min="12295" max="12295" width="6.44140625" style="21" customWidth="1"/>
    <col min="12296" max="12296" width="4.6640625" style="21" customWidth="1"/>
    <col min="12297" max="12297" width="10.88671875" style="21" customWidth="1"/>
    <col min="12298" max="12298" width="9.33203125" style="21" customWidth="1"/>
    <col min="12299" max="12299" width="22" style="21" customWidth="1"/>
    <col min="12300" max="12544" width="9" style="21"/>
    <col min="12545" max="12545" width="14.6640625" style="21" customWidth="1"/>
    <col min="12546" max="12546" width="6.21875" style="21" customWidth="1"/>
    <col min="12547" max="12547" width="4.88671875" style="21" customWidth="1"/>
    <col min="12548" max="12548" width="18.21875" style="21" customWidth="1"/>
    <col min="12549" max="12549" width="10.44140625" style="21" customWidth="1"/>
    <col min="12550" max="12550" width="9.6640625" style="21" customWidth="1"/>
    <col min="12551" max="12551" width="6.44140625" style="21" customWidth="1"/>
    <col min="12552" max="12552" width="4.6640625" style="21" customWidth="1"/>
    <col min="12553" max="12553" width="10.88671875" style="21" customWidth="1"/>
    <col min="12554" max="12554" width="9.33203125" style="21" customWidth="1"/>
    <col min="12555" max="12555" width="22" style="21" customWidth="1"/>
    <col min="12556" max="12800" width="9" style="21"/>
    <col min="12801" max="12801" width="14.6640625" style="21" customWidth="1"/>
    <col min="12802" max="12802" width="6.21875" style="21" customWidth="1"/>
    <col min="12803" max="12803" width="4.88671875" style="21" customWidth="1"/>
    <col min="12804" max="12804" width="18.21875" style="21" customWidth="1"/>
    <col min="12805" max="12805" width="10.44140625" style="21" customWidth="1"/>
    <col min="12806" max="12806" width="9.6640625" style="21" customWidth="1"/>
    <col min="12807" max="12807" width="6.44140625" style="21" customWidth="1"/>
    <col min="12808" max="12808" width="4.6640625" style="21" customWidth="1"/>
    <col min="12809" max="12809" width="10.88671875" style="21" customWidth="1"/>
    <col min="12810" max="12810" width="9.33203125" style="21" customWidth="1"/>
    <col min="12811" max="12811" width="22" style="21" customWidth="1"/>
    <col min="12812" max="13056" width="9" style="21"/>
    <col min="13057" max="13057" width="14.6640625" style="21" customWidth="1"/>
    <col min="13058" max="13058" width="6.21875" style="21" customWidth="1"/>
    <col min="13059" max="13059" width="4.88671875" style="21" customWidth="1"/>
    <col min="13060" max="13060" width="18.21875" style="21" customWidth="1"/>
    <col min="13061" max="13061" width="10.44140625" style="21" customWidth="1"/>
    <col min="13062" max="13062" width="9.6640625" style="21" customWidth="1"/>
    <col min="13063" max="13063" width="6.44140625" style="21" customWidth="1"/>
    <col min="13064" max="13064" width="4.6640625" style="21" customWidth="1"/>
    <col min="13065" max="13065" width="10.88671875" style="21" customWidth="1"/>
    <col min="13066" max="13066" width="9.33203125" style="21" customWidth="1"/>
    <col min="13067" max="13067" width="22" style="21" customWidth="1"/>
    <col min="13068" max="13312" width="9" style="21"/>
    <col min="13313" max="13313" width="14.6640625" style="21" customWidth="1"/>
    <col min="13314" max="13314" width="6.21875" style="21" customWidth="1"/>
    <col min="13315" max="13315" width="4.88671875" style="21" customWidth="1"/>
    <col min="13316" max="13316" width="18.21875" style="21" customWidth="1"/>
    <col min="13317" max="13317" width="10.44140625" style="21" customWidth="1"/>
    <col min="13318" max="13318" width="9.6640625" style="21" customWidth="1"/>
    <col min="13319" max="13319" width="6.44140625" style="21" customWidth="1"/>
    <col min="13320" max="13320" width="4.6640625" style="21" customWidth="1"/>
    <col min="13321" max="13321" width="10.88671875" style="21" customWidth="1"/>
    <col min="13322" max="13322" width="9.33203125" style="21" customWidth="1"/>
    <col min="13323" max="13323" width="22" style="21" customWidth="1"/>
    <col min="13324" max="13568" width="9" style="21"/>
    <col min="13569" max="13569" width="14.6640625" style="21" customWidth="1"/>
    <col min="13570" max="13570" width="6.21875" style="21" customWidth="1"/>
    <col min="13571" max="13571" width="4.88671875" style="21" customWidth="1"/>
    <col min="13572" max="13572" width="18.21875" style="21" customWidth="1"/>
    <col min="13573" max="13573" width="10.44140625" style="21" customWidth="1"/>
    <col min="13574" max="13574" width="9.6640625" style="21" customWidth="1"/>
    <col min="13575" max="13575" width="6.44140625" style="21" customWidth="1"/>
    <col min="13576" max="13576" width="4.6640625" style="21" customWidth="1"/>
    <col min="13577" max="13577" width="10.88671875" style="21" customWidth="1"/>
    <col min="13578" max="13578" width="9.33203125" style="21" customWidth="1"/>
    <col min="13579" max="13579" width="22" style="21" customWidth="1"/>
    <col min="13580" max="13824" width="9" style="21"/>
    <col min="13825" max="13825" width="14.6640625" style="21" customWidth="1"/>
    <col min="13826" max="13826" width="6.21875" style="21" customWidth="1"/>
    <col min="13827" max="13827" width="4.88671875" style="21" customWidth="1"/>
    <col min="13828" max="13828" width="18.21875" style="21" customWidth="1"/>
    <col min="13829" max="13829" width="10.44140625" style="21" customWidth="1"/>
    <col min="13830" max="13830" width="9.6640625" style="21" customWidth="1"/>
    <col min="13831" max="13831" width="6.44140625" style="21" customWidth="1"/>
    <col min="13832" max="13832" width="4.6640625" style="21" customWidth="1"/>
    <col min="13833" max="13833" width="10.88671875" style="21" customWidth="1"/>
    <col min="13834" max="13834" width="9.33203125" style="21" customWidth="1"/>
    <col min="13835" max="13835" width="22" style="21" customWidth="1"/>
    <col min="13836" max="14080" width="9" style="21"/>
    <col min="14081" max="14081" width="14.6640625" style="21" customWidth="1"/>
    <col min="14082" max="14082" width="6.21875" style="21" customWidth="1"/>
    <col min="14083" max="14083" width="4.88671875" style="21" customWidth="1"/>
    <col min="14084" max="14084" width="18.21875" style="21" customWidth="1"/>
    <col min="14085" max="14085" width="10.44140625" style="21" customWidth="1"/>
    <col min="14086" max="14086" width="9.6640625" style="21" customWidth="1"/>
    <col min="14087" max="14087" width="6.44140625" style="21" customWidth="1"/>
    <col min="14088" max="14088" width="4.6640625" style="21" customWidth="1"/>
    <col min="14089" max="14089" width="10.88671875" style="21" customWidth="1"/>
    <col min="14090" max="14090" width="9.33203125" style="21" customWidth="1"/>
    <col min="14091" max="14091" width="22" style="21" customWidth="1"/>
    <col min="14092" max="14336" width="9" style="21"/>
    <col min="14337" max="14337" width="14.6640625" style="21" customWidth="1"/>
    <col min="14338" max="14338" width="6.21875" style="21" customWidth="1"/>
    <col min="14339" max="14339" width="4.88671875" style="21" customWidth="1"/>
    <col min="14340" max="14340" width="18.21875" style="21" customWidth="1"/>
    <col min="14341" max="14341" width="10.44140625" style="21" customWidth="1"/>
    <col min="14342" max="14342" width="9.6640625" style="21" customWidth="1"/>
    <col min="14343" max="14343" width="6.44140625" style="21" customWidth="1"/>
    <col min="14344" max="14344" width="4.6640625" style="21" customWidth="1"/>
    <col min="14345" max="14345" width="10.88671875" style="21" customWidth="1"/>
    <col min="14346" max="14346" width="9.33203125" style="21" customWidth="1"/>
    <col min="14347" max="14347" width="22" style="21" customWidth="1"/>
    <col min="14348" max="14592" width="9" style="21"/>
    <col min="14593" max="14593" width="14.6640625" style="21" customWidth="1"/>
    <col min="14594" max="14594" width="6.21875" style="21" customWidth="1"/>
    <col min="14595" max="14595" width="4.88671875" style="21" customWidth="1"/>
    <col min="14596" max="14596" width="18.21875" style="21" customWidth="1"/>
    <col min="14597" max="14597" width="10.44140625" style="21" customWidth="1"/>
    <col min="14598" max="14598" width="9.6640625" style="21" customWidth="1"/>
    <col min="14599" max="14599" width="6.44140625" style="21" customWidth="1"/>
    <col min="14600" max="14600" width="4.6640625" style="21" customWidth="1"/>
    <col min="14601" max="14601" width="10.88671875" style="21" customWidth="1"/>
    <col min="14602" max="14602" width="9.33203125" style="21" customWidth="1"/>
    <col min="14603" max="14603" width="22" style="21" customWidth="1"/>
    <col min="14604" max="14848" width="9" style="21"/>
    <col min="14849" max="14849" width="14.6640625" style="21" customWidth="1"/>
    <col min="14850" max="14850" width="6.21875" style="21" customWidth="1"/>
    <col min="14851" max="14851" width="4.88671875" style="21" customWidth="1"/>
    <col min="14852" max="14852" width="18.21875" style="21" customWidth="1"/>
    <col min="14853" max="14853" width="10.44140625" style="21" customWidth="1"/>
    <col min="14854" max="14854" width="9.6640625" style="21" customWidth="1"/>
    <col min="14855" max="14855" width="6.44140625" style="21" customWidth="1"/>
    <col min="14856" max="14856" width="4.6640625" style="21" customWidth="1"/>
    <col min="14857" max="14857" width="10.88671875" style="21" customWidth="1"/>
    <col min="14858" max="14858" width="9.33203125" style="21" customWidth="1"/>
    <col min="14859" max="14859" width="22" style="21" customWidth="1"/>
    <col min="14860" max="15104" width="9" style="21"/>
    <col min="15105" max="15105" width="14.6640625" style="21" customWidth="1"/>
    <col min="15106" max="15106" width="6.21875" style="21" customWidth="1"/>
    <col min="15107" max="15107" width="4.88671875" style="21" customWidth="1"/>
    <col min="15108" max="15108" width="18.21875" style="21" customWidth="1"/>
    <col min="15109" max="15109" width="10.44140625" style="21" customWidth="1"/>
    <col min="15110" max="15110" width="9.6640625" style="21" customWidth="1"/>
    <col min="15111" max="15111" width="6.44140625" style="21" customWidth="1"/>
    <col min="15112" max="15112" width="4.6640625" style="21" customWidth="1"/>
    <col min="15113" max="15113" width="10.88671875" style="21" customWidth="1"/>
    <col min="15114" max="15114" width="9.33203125" style="21" customWidth="1"/>
    <col min="15115" max="15115" width="22" style="21" customWidth="1"/>
    <col min="15116" max="15360" width="9" style="21"/>
    <col min="15361" max="15361" width="14.6640625" style="21" customWidth="1"/>
    <col min="15362" max="15362" width="6.21875" style="21" customWidth="1"/>
    <col min="15363" max="15363" width="4.88671875" style="21" customWidth="1"/>
    <col min="15364" max="15364" width="18.21875" style="21" customWidth="1"/>
    <col min="15365" max="15365" width="10.44140625" style="21" customWidth="1"/>
    <col min="15366" max="15366" width="9.6640625" style="21" customWidth="1"/>
    <col min="15367" max="15367" width="6.44140625" style="21" customWidth="1"/>
    <col min="15368" max="15368" width="4.6640625" style="21" customWidth="1"/>
    <col min="15369" max="15369" width="10.88671875" style="21" customWidth="1"/>
    <col min="15370" max="15370" width="9.33203125" style="21" customWidth="1"/>
    <col min="15371" max="15371" width="22" style="21" customWidth="1"/>
    <col min="15372" max="15616" width="9" style="21"/>
    <col min="15617" max="15617" width="14.6640625" style="21" customWidth="1"/>
    <col min="15618" max="15618" width="6.21875" style="21" customWidth="1"/>
    <col min="15619" max="15619" width="4.88671875" style="21" customWidth="1"/>
    <col min="15620" max="15620" width="18.21875" style="21" customWidth="1"/>
    <col min="15621" max="15621" width="10.44140625" style="21" customWidth="1"/>
    <col min="15622" max="15622" width="9.6640625" style="21" customWidth="1"/>
    <col min="15623" max="15623" width="6.44140625" style="21" customWidth="1"/>
    <col min="15624" max="15624" width="4.6640625" style="21" customWidth="1"/>
    <col min="15625" max="15625" width="10.88671875" style="21" customWidth="1"/>
    <col min="15626" max="15626" width="9.33203125" style="21" customWidth="1"/>
    <col min="15627" max="15627" width="22" style="21" customWidth="1"/>
    <col min="15628" max="15872" width="9" style="21"/>
    <col min="15873" max="15873" width="14.6640625" style="21" customWidth="1"/>
    <col min="15874" max="15874" width="6.21875" style="21" customWidth="1"/>
    <col min="15875" max="15875" width="4.88671875" style="21" customWidth="1"/>
    <col min="15876" max="15876" width="18.21875" style="21" customWidth="1"/>
    <col min="15877" max="15877" width="10.44140625" style="21" customWidth="1"/>
    <col min="15878" max="15878" width="9.6640625" style="21" customWidth="1"/>
    <col min="15879" max="15879" width="6.44140625" style="21" customWidth="1"/>
    <col min="15880" max="15880" width="4.6640625" style="21" customWidth="1"/>
    <col min="15881" max="15881" width="10.88671875" style="21" customWidth="1"/>
    <col min="15882" max="15882" width="9.33203125" style="21" customWidth="1"/>
    <col min="15883" max="15883" width="22" style="21" customWidth="1"/>
    <col min="15884" max="16128" width="9" style="21"/>
    <col min="16129" max="16129" width="14.6640625" style="21" customWidth="1"/>
    <col min="16130" max="16130" width="6.21875" style="21" customWidth="1"/>
    <col min="16131" max="16131" width="4.88671875" style="21" customWidth="1"/>
    <col min="16132" max="16132" width="18.21875" style="21" customWidth="1"/>
    <col min="16133" max="16133" width="10.44140625" style="21" customWidth="1"/>
    <col min="16134" max="16134" width="9.6640625" style="21" customWidth="1"/>
    <col min="16135" max="16135" width="6.44140625" style="21" customWidth="1"/>
    <col min="16136" max="16136" width="4.6640625" style="21" customWidth="1"/>
    <col min="16137" max="16137" width="10.88671875" style="21" customWidth="1"/>
    <col min="16138" max="16138" width="9.33203125" style="21" customWidth="1"/>
    <col min="16139" max="16139" width="22" style="21" customWidth="1"/>
    <col min="16140" max="16384" width="9" style="21"/>
  </cols>
  <sheetData>
    <row r="3" spans="1:11" ht="19.2">
      <c r="B3" s="62" t="s">
        <v>260</v>
      </c>
    </row>
    <row r="4" spans="1:11" ht="19.2">
      <c r="B4" s="62" t="s">
        <v>244</v>
      </c>
    </row>
    <row r="6" spans="1:11" ht="16.2">
      <c r="I6" s="1" t="s">
        <v>261</v>
      </c>
    </row>
    <row r="7" spans="1:11" ht="16.2">
      <c r="A7" s="1" t="s">
        <v>245</v>
      </c>
    </row>
    <row r="9" spans="1:11" ht="16.2">
      <c r="E9" s="1" t="s">
        <v>246</v>
      </c>
      <c r="F9" s="336" t="s">
        <v>247</v>
      </c>
    </row>
    <row r="10" spans="1:11">
      <c r="F10" s="228"/>
    </row>
    <row r="11" spans="1:11" ht="16.2">
      <c r="F11" s="336" t="s">
        <v>248</v>
      </c>
    </row>
    <row r="12" spans="1:11">
      <c r="F12" s="228"/>
    </row>
    <row r="13" spans="1:11" ht="16.2">
      <c r="F13" s="336" t="s">
        <v>249</v>
      </c>
      <c r="K13" s="1"/>
    </row>
    <row r="16" spans="1:11" ht="16.2">
      <c r="A16" s="1" t="s">
        <v>262</v>
      </c>
    </row>
    <row r="18" spans="1:11" ht="16.8" thickBot="1">
      <c r="A18" s="1"/>
      <c r="B18" s="1"/>
      <c r="C18" s="1"/>
      <c r="D18" s="1"/>
      <c r="E18" s="1"/>
      <c r="F18" s="1"/>
      <c r="G18" s="1"/>
      <c r="H18" s="1"/>
      <c r="I18" s="1"/>
      <c r="J18" s="1"/>
      <c r="K18" s="1"/>
    </row>
    <row r="19" spans="1:11" ht="18" customHeight="1" thickTop="1">
      <c r="A19" s="1"/>
      <c r="B19" s="1"/>
      <c r="C19" s="1"/>
      <c r="D19" s="1"/>
      <c r="E19" s="1"/>
      <c r="F19" s="1"/>
      <c r="G19" s="1"/>
      <c r="H19" s="1"/>
      <c r="I19" s="1"/>
      <c r="J19" s="909" t="s">
        <v>250</v>
      </c>
      <c r="K19" s="910"/>
    </row>
    <row r="20" spans="1:11" ht="18" customHeight="1" thickBot="1">
      <c r="A20" s="1"/>
      <c r="B20" s="1"/>
      <c r="C20" s="1"/>
      <c r="D20" s="1"/>
      <c r="E20" s="1"/>
      <c r="F20" s="1"/>
      <c r="G20" s="1"/>
      <c r="H20" s="1"/>
      <c r="I20" s="1"/>
      <c r="J20" s="911"/>
      <c r="K20" s="912"/>
    </row>
    <row r="21" spans="1:11" ht="24" customHeight="1" thickTop="1">
      <c r="A21" s="882" t="s">
        <v>251</v>
      </c>
      <c r="B21" s="885" t="s">
        <v>252</v>
      </c>
      <c r="C21" s="237" t="s">
        <v>188</v>
      </c>
      <c r="D21" s="237"/>
      <c r="E21" s="237"/>
      <c r="F21" s="237"/>
      <c r="G21" s="237"/>
      <c r="H21" s="237"/>
      <c r="I21" s="237"/>
      <c r="J21" s="237"/>
      <c r="K21" s="238"/>
    </row>
    <row r="22" spans="1:11" ht="24" customHeight="1">
      <c r="A22" s="883"/>
      <c r="B22" s="886"/>
      <c r="C22" s="893"/>
      <c r="D22" s="510"/>
      <c r="E22" s="510"/>
      <c r="F22" s="510"/>
      <c r="G22" s="510"/>
      <c r="H22" s="510"/>
      <c r="I22" s="65" t="s">
        <v>253</v>
      </c>
      <c r="J22" s="889" t="s">
        <v>364</v>
      </c>
      <c r="K22" s="890"/>
    </row>
    <row r="23" spans="1:11" ht="24" customHeight="1">
      <c r="A23" s="883"/>
      <c r="B23" s="887"/>
      <c r="C23" s="894"/>
      <c r="D23" s="513"/>
      <c r="E23" s="513"/>
      <c r="F23" s="513"/>
      <c r="G23" s="513"/>
      <c r="H23" s="513"/>
      <c r="I23" s="270" t="s">
        <v>254</v>
      </c>
      <c r="J23" s="891" t="s">
        <v>365</v>
      </c>
      <c r="K23" s="892"/>
    </row>
    <row r="24" spans="1:11" ht="24" customHeight="1">
      <c r="A24" s="883"/>
      <c r="B24" s="888" t="s">
        <v>255</v>
      </c>
      <c r="C24" s="10" t="s">
        <v>188</v>
      </c>
      <c r="D24" s="10"/>
      <c r="E24" s="10"/>
      <c r="F24" s="10"/>
      <c r="G24" s="10"/>
      <c r="H24" s="10"/>
      <c r="I24" s="10"/>
      <c r="J24" s="10"/>
      <c r="K24" s="241"/>
    </row>
    <row r="25" spans="1:11" ht="24" customHeight="1">
      <c r="A25" s="883"/>
      <c r="B25" s="886"/>
      <c r="C25" s="893"/>
      <c r="D25" s="510"/>
      <c r="E25" s="510"/>
      <c r="F25" s="510"/>
      <c r="G25" s="510"/>
      <c r="H25" s="510"/>
      <c r="I25" s="65" t="s">
        <v>253</v>
      </c>
      <c r="J25" s="889" t="s">
        <v>364</v>
      </c>
      <c r="K25" s="890"/>
    </row>
    <row r="26" spans="1:11" ht="24" customHeight="1">
      <c r="A26" s="884"/>
      <c r="B26" s="887"/>
      <c r="C26" s="894"/>
      <c r="D26" s="513"/>
      <c r="E26" s="513"/>
      <c r="F26" s="513"/>
      <c r="G26" s="513"/>
      <c r="H26" s="513"/>
      <c r="I26" s="270" t="s">
        <v>254</v>
      </c>
      <c r="J26" s="891" t="s">
        <v>365</v>
      </c>
      <c r="K26" s="892"/>
    </row>
    <row r="27" spans="1:11" ht="21" customHeight="1">
      <c r="A27" s="242"/>
      <c r="B27" s="888" t="s">
        <v>252</v>
      </c>
      <c r="C27" s="895"/>
      <c r="D27" s="896"/>
      <c r="E27" s="896"/>
      <c r="F27" s="896"/>
      <c r="G27" s="896"/>
      <c r="H27" s="896"/>
      <c r="I27" s="896"/>
      <c r="J27" s="896"/>
      <c r="K27" s="897"/>
    </row>
    <row r="28" spans="1:11" ht="47.25" customHeight="1">
      <c r="A28" s="243" t="s">
        <v>263</v>
      </c>
      <c r="B28" s="887"/>
      <c r="C28" s="898"/>
      <c r="D28" s="899"/>
      <c r="E28" s="899"/>
      <c r="F28" s="899"/>
      <c r="G28" s="899"/>
      <c r="H28" s="899"/>
      <c r="I28" s="899"/>
      <c r="J28" s="899"/>
      <c r="K28" s="900"/>
    </row>
    <row r="29" spans="1:11" ht="21" customHeight="1">
      <c r="A29" s="243" t="s">
        <v>248</v>
      </c>
      <c r="B29" s="888" t="s">
        <v>255</v>
      </c>
      <c r="C29" s="895"/>
      <c r="D29" s="913"/>
      <c r="E29" s="913"/>
      <c r="F29" s="913"/>
      <c r="G29" s="913"/>
      <c r="H29" s="913"/>
      <c r="I29" s="913"/>
      <c r="J29" s="913"/>
      <c r="K29" s="914"/>
    </row>
    <row r="30" spans="1:11" ht="47.25" customHeight="1">
      <c r="A30" s="244"/>
      <c r="B30" s="887"/>
      <c r="C30" s="898"/>
      <c r="D30" s="899"/>
      <c r="E30" s="899"/>
      <c r="F30" s="899"/>
      <c r="G30" s="899"/>
      <c r="H30" s="899"/>
      <c r="I30" s="899"/>
      <c r="J30" s="899"/>
      <c r="K30" s="900"/>
    </row>
    <row r="31" spans="1:11" ht="46.5" customHeight="1">
      <c r="A31" s="245" t="s">
        <v>264</v>
      </c>
      <c r="B31" s="915"/>
      <c r="C31" s="916"/>
      <c r="D31" s="916"/>
      <c r="E31" s="917"/>
      <c r="F31" s="915"/>
      <c r="G31" s="916"/>
      <c r="H31" s="917"/>
      <c r="I31" s="915"/>
      <c r="J31" s="916"/>
      <c r="K31" s="918"/>
    </row>
    <row r="32" spans="1:11" ht="29.25" customHeight="1">
      <c r="A32" s="246" t="s">
        <v>265</v>
      </c>
      <c r="B32" s="888" t="s">
        <v>252</v>
      </c>
      <c r="C32" s="901"/>
      <c r="D32" s="902"/>
      <c r="E32" s="902"/>
      <c r="F32" s="903"/>
      <c r="G32" s="888" t="s">
        <v>255</v>
      </c>
      <c r="H32" s="901"/>
      <c r="I32" s="902"/>
      <c r="J32" s="902"/>
      <c r="K32" s="907"/>
    </row>
    <row r="33" spans="1:11" ht="29.25" customHeight="1">
      <c r="A33" s="247" t="s">
        <v>266</v>
      </c>
      <c r="B33" s="887"/>
      <c r="C33" s="904"/>
      <c r="D33" s="905"/>
      <c r="E33" s="905"/>
      <c r="F33" s="906"/>
      <c r="G33" s="887"/>
      <c r="H33" s="904"/>
      <c r="I33" s="905"/>
      <c r="J33" s="905"/>
      <c r="K33" s="908"/>
    </row>
    <row r="34" spans="1:11" ht="30.75" customHeight="1">
      <c r="A34" s="243" t="s">
        <v>267</v>
      </c>
      <c r="B34" s="5"/>
      <c r="C34" s="30" t="s">
        <v>126</v>
      </c>
      <c r="D34" s="37" t="s">
        <v>268</v>
      </c>
      <c r="E34" s="5"/>
      <c r="F34" s="5"/>
      <c r="G34" s="5"/>
      <c r="H34" s="30" t="s">
        <v>126</v>
      </c>
      <c r="I34" s="37" t="s">
        <v>269</v>
      </c>
      <c r="J34" s="5"/>
      <c r="K34" s="239"/>
    </row>
    <row r="35" spans="1:11" ht="30.75" customHeight="1">
      <c r="A35" s="243" t="s">
        <v>270</v>
      </c>
      <c r="B35" s="5"/>
      <c r="C35" s="30" t="s">
        <v>126</v>
      </c>
      <c r="D35" s="37" t="s">
        <v>271</v>
      </c>
      <c r="E35" s="5"/>
      <c r="F35" s="5"/>
      <c r="G35" s="5"/>
      <c r="H35" s="30" t="s">
        <v>126</v>
      </c>
      <c r="I35" s="37" t="s">
        <v>272</v>
      </c>
      <c r="J35" s="5"/>
      <c r="K35" s="239"/>
    </row>
    <row r="36" spans="1:11" ht="30.75" customHeight="1">
      <c r="A36" s="247"/>
      <c r="B36" s="5"/>
      <c r="C36" s="37" t="s">
        <v>273</v>
      </c>
      <c r="D36" s="37"/>
      <c r="E36" s="5"/>
      <c r="F36" s="5"/>
      <c r="G36" s="5"/>
      <c r="H36" s="30" t="s">
        <v>126</v>
      </c>
      <c r="I36" s="37" t="s">
        <v>274</v>
      </c>
      <c r="J36" s="5"/>
      <c r="K36" s="239"/>
    </row>
    <row r="37" spans="1:11" ht="30.75" customHeight="1">
      <c r="A37" s="875" t="s">
        <v>256</v>
      </c>
      <c r="B37" s="14"/>
      <c r="C37" s="7" t="s">
        <v>126</v>
      </c>
      <c r="D37" s="51" t="s">
        <v>275</v>
      </c>
      <c r="E37" s="10"/>
      <c r="F37" s="10"/>
      <c r="G37" s="10"/>
      <c r="H37" s="10"/>
      <c r="I37" s="10"/>
      <c r="J37" s="10"/>
      <c r="K37" s="241"/>
    </row>
    <row r="38" spans="1:11" ht="30.75" customHeight="1" thickBot="1">
      <c r="A38" s="876"/>
      <c r="B38" s="248"/>
      <c r="C38" s="249" t="s">
        <v>126</v>
      </c>
      <c r="D38" s="236" t="s">
        <v>276</v>
      </c>
      <c r="E38" s="250"/>
      <c r="F38" s="250"/>
      <c r="G38" s="250"/>
      <c r="H38" s="250"/>
      <c r="I38" s="250"/>
      <c r="J38" s="250"/>
      <c r="K38" s="251"/>
    </row>
    <row r="39" spans="1:11" ht="16.8" thickTop="1">
      <c r="A39" s="1"/>
      <c r="B39" s="1"/>
      <c r="C39" s="1"/>
      <c r="D39" s="1"/>
      <c r="E39" s="1"/>
      <c r="F39" s="1"/>
      <c r="G39" s="1"/>
      <c r="H39" s="1"/>
      <c r="I39" s="1"/>
      <c r="J39" s="1"/>
      <c r="K39" s="1"/>
    </row>
    <row r="42" spans="1:11">
      <c r="A42" s="21" t="s">
        <v>257</v>
      </c>
    </row>
    <row r="43" spans="1:11">
      <c r="A43" s="21" t="s">
        <v>258</v>
      </c>
    </row>
    <row r="44" spans="1:11">
      <c r="A44" s="21" t="s">
        <v>321</v>
      </c>
    </row>
    <row r="46" spans="1:11" ht="13.8" thickBot="1"/>
    <row r="47" spans="1:11" ht="35.25" customHeight="1" thickTop="1" thickBot="1">
      <c r="G47" s="877" t="s">
        <v>259</v>
      </c>
      <c r="H47" s="878"/>
      <c r="I47" s="879"/>
      <c r="J47" s="880" t="s">
        <v>277</v>
      </c>
      <c r="K47" s="881"/>
    </row>
    <row r="48" spans="1:11" ht="13.8" thickTop="1"/>
  </sheetData>
  <mergeCells count="26">
    <mergeCell ref="C32:F33"/>
    <mergeCell ref="H32:K33"/>
    <mergeCell ref="B32:B33"/>
    <mergeCell ref="G32:G33"/>
    <mergeCell ref="J19:K20"/>
    <mergeCell ref="C29:K29"/>
    <mergeCell ref="C30:K30"/>
    <mergeCell ref="B31:E31"/>
    <mergeCell ref="F31:H31"/>
    <mergeCell ref="I31:K31"/>
    <mergeCell ref="A37:A38"/>
    <mergeCell ref="G47:I47"/>
    <mergeCell ref="J47:K47"/>
    <mergeCell ref="A21:A26"/>
    <mergeCell ref="B21:B23"/>
    <mergeCell ref="B24:B26"/>
    <mergeCell ref="B27:B28"/>
    <mergeCell ref="J25:K25"/>
    <mergeCell ref="J26:K26"/>
    <mergeCell ref="C25:H26"/>
    <mergeCell ref="C27:K27"/>
    <mergeCell ref="C28:K28"/>
    <mergeCell ref="J22:K22"/>
    <mergeCell ref="J23:K23"/>
    <mergeCell ref="C22:H23"/>
    <mergeCell ref="B29:B30"/>
  </mergeCells>
  <phoneticPr fontId="3"/>
  <pageMargins left="0.7" right="0.7" top="0.75" bottom="0.75" header="0.3" footer="0.3"/>
  <pageSetup paperSize="9" scale="7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7" tint="0.59999389629810485"/>
  </sheetPr>
  <dimension ref="A2:L55"/>
  <sheetViews>
    <sheetView view="pageBreakPreview" zoomScale="70" zoomScaleNormal="100" zoomScaleSheetLayoutView="70" workbookViewId="0">
      <selection activeCell="L11" sqref="L11"/>
    </sheetView>
  </sheetViews>
  <sheetFormatPr defaultRowHeight="13.2"/>
  <cols>
    <col min="1" max="1" width="4.6640625" style="21" customWidth="1"/>
    <col min="2" max="2" width="20" style="21" customWidth="1"/>
    <col min="3" max="3" width="5" style="21" customWidth="1"/>
    <col min="4" max="4" width="9.44140625" style="21" customWidth="1"/>
    <col min="5" max="5" width="9.88671875" style="21" customWidth="1"/>
    <col min="6" max="6" width="9" style="21"/>
    <col min="7" max="7" width="11.33203125" style="21" customWidth="1"/>
    <col min="8" max="8" width="8.21875" style="21" customWidth="1"/>
    <col min="9" max="9" width="7.88671875" style="21" customWidth="1"/>
    <col min="10" max="10" width="11" style="21" customWidth="1"/>
    <col min="11" max="11" width="11.33203125" style="21" customWidth="1"/>
    <col min="12" max="12" width="13.109375" style="21" customWidth="1"/>
    <col min="13" max="256" width="9" style="21"/>
    <col min="257" max="257" width="4.6640625" style="21" customWidth="1"/>
    <col min="258" max="258" width="20" style="21" customWidth="1"/>
    <col min="259" max="259" width="5" style="21" customWidth="1"/>
    <col min="260" max="260" width="9.44140625" style="21" customWidth="1"/>
    <col min="261" max="261" width="9.88671875" style="21" customWidth="1"/>
    <col min="262" max="265" width="9" style="21"/>
    <col min="266" max="266" width="11" style="21" customWidth="1"/>
    <col min="267" max="267" width="11.33203125" style="21" customWidth="1"/>
    <col min="268" max="268" width="13.109375" style="21" customWidth="1"/>
    <col min="269" max="512" width="9" style="21"/>
    <col min="513" max="513" width="4.6640625" style="21" customWidth="1"/>
    <col min="514" max="514" width="20" style="21" customWidth="1"/>
    <col min="515" max="515" width="5" style="21" customWidth="1"/>
    <col min="516" max="516" width="9.44140625" style="21" customWidth="1"/>
    <col min="517" max="517" width="9.88671875" style="21" customWidth="1"/>
    <col min="518" max="521" width="9" style="21"/>
    <col min="522" max="522" width="11" style="21" customWidth="1"/>
    <col min="523" max="523" width="11.33203125" style="21" customWidth="1"/>
    <col min="524" max="524" width="13.109375" style="21" customWidth="1"/>
    <col min="525" max="768" width="9" style="21"/>
    <col min="769" max="769" width="4.6640625" style="21" customWidth="1"/>
    <col min="770" max="770" width="20" style="21" customWidth="1"/>
    <col min="771" max="771" width="5" style="21" customWidth="1"/>
    <col min="772" max="772" width="9.44140625" style="21" customWidth="1"/>
    <col min="773" max="773" width="9.88671875" style="21" customWidth="1"/>
    <col min="774" max="777" width="9" style="21"/>
    <col min="778" max="778" width="11" style="21" customWidth="1"/>
    <col min="779" max="779" width="11.33203125" style="21" customWidth="1"/>
    <col min="780" max="780" width="13.109375" style="21" customWidth="1"/>
    <col min="781" max="1024" width="9" style="21"/>
    <col min="1025" max="1025" width="4.6640625" style="21" customWidth="1"/>
    <col min="1026" max="1026" width="20" style="21" customWidth="1"/>
    <col min="1027" max="1027" width="5" style="21" customWidth="1"/>
    <col min="1028" max="1028" width="9.44140625" style="21" customWidth="1"/>
    <col min="1029" max="1029" width="9.88671875" style="21" customWidth="1"/>
    <col min="1030" max="1033" width="9" style="21"/>
    <col min="1034" max="1034" width="11" style="21" customWidth="1"/>
    <col min="1035" max="1035" width="11.33203125" style="21" customWidth="1"/>
    <col min="1036" max="1036" width="13.109375" style="21" customWidth="1"/>
    <col min="1037" max="1280" width="9" style="21"/>
    <col min="1281" max="1281" width="4.6640625" style="21" customWidth="1"/>
    <col min="1282" max="1282" width="20" style="21" customWidth="1"/>
    <col min="1283" max="1283" width="5" style="21" customWidth="1"/>
    <col min="1284" max="1284" width="9.44140625" style="21" customWidth="1"/>
    <col min="1285" max="1285" width="9.88671875" style="21" customWidth="1"/>
    <col min="1286" max="1289" width="9" style="21"/>
    <col min="1290" max="1290" width="11" style="21" customWidth="1"/>
    <col min="1291" max="1291" width="11.33203125" style="21" customWidth="1"/>
    <col min="1292" max="1292" width="13.109375" style="21" customWidth="1"/>
    <col min="1293" max="1536" width="9" style="21"/>
    <col min="1537" max="1537" width="4.6640625" style="21" customWidth="1"/>
    <col min="1538" max="1538" width="20" style="21" customWidth="1"/>
    <col min="1539" max="1539" width="5" style="21" customWidth="1"/>
    <col min="1540" max="1540" width="9.44140625" style="21" customWidth="1"/>
    <col min="1541" max="1541" width="9.88671875" style="21" customWidth="1"/>
    <col min="1542" max="1545" width="9" style="21"/>
    <col min="1546" max="1546" width="11" style="21" customWidth="1"/>
    <col min="1547" max="1547" width="11.33203125" style="21" customWidth="1"/>
    <col min="1548" max="1548" width="13.109375" style="21" customWidth="1"/>
    <col min="1549" max="1792" width="9" style="21"/>
    <col min="1793" max="1793" width="4.6640625" style="21" customWidth="1"/>
    <col min="1794" max="1794" width="20" style="21" customWidth="1"/>
    <col min="1795" max="1795" width="5" style="21" customWidth="1"/>
    <col min="1796" max="1796" width="9.44140625" style="21" customWidth="1"/>
    <col min="1797" max="1797" width="9.88671875" style="21" customWidth="1"/>
    <col min="1798" max="1801" width="9" style="21"/>
    <col min="1802" max="1802" width="11" style="21" customWidth="1"/>
    <col min="1803" max="1803" width="11.33203125" style="21" customWidth="1"/>
    <col min="1804" max="1804" width="13.109375" style="21" customWidth="1"/>
    <col min="1805" max="2048" width="9" style="21"/>
    <col min="2049" max="2049" width="4.6640625" style="21" customWidth="1"/>
    <col min="2050" max="2050" width="20" style="21" customWidth="1"/>
    <col min="2051" max="2051" width="5" style="21" customWidth="1"/>
    <col min="2052" max="2052" width="9.44140625" style="21" customWidth="1"/>
    <col min="2053" max="2053" width="9.88671875" style="21" customWidth="1"/>
    <col min="2054" max="2057" width="9" style="21"/>
    <col min="2058" max="2058" width="11" style="21" customWidth="1"/>
    <col min="2059" max="2059" width="11.33203125" style="21" customWidth="1"/>
    <col min="2060" max="2060" width="13.109375" style="21" customWidth="1"/>
    <col min="2061" max="2304" width="9" style="21"/>
    <col min="2305" max="2305" width="4.6640625" style="21" customWidth="1"/>
    <col min="2306" max="2306" width="20" style="21" customWidth="1"/>
    <col min="2307" max="2307" width="5" style="21" customWidth="1"/>
    <col min="2308" max="2308" width="9.44140625" style="21" customWidth="1"/>
    <col min="2309" max="2309" width="9.88671875" style="21" customWidth="1"/>
    <col min="2310" max="2313" width="9" style="21"/>
    <col min="2314" max="2314" width="11" style="21" customWidth="1"/>
    <col min="2315" max="2315" width="11.33203125" style="21" customWidth="1"/>
    <col min="2316" max="2316" width="13.109375" style="21" customWidth="1"/>
    <col min="2317" max="2560" width="9" style="21"/>
    <col min="2561" max="2561" width="4.6640625" style="21" customWidth="1"/>
    <col min="2562" max="2562" width="20" style="21" customWidth="1"/>
    <col min="2563" max="2563" width="5" style="21" customWidth="1"/>
    <col min="2564" max="2564" width="9.44140625" style="21" customWidth="1"/>
    <col min="2565" max="2565" width="9.88671875" style="21" customWidth="1"/>
    <col min="2566" max="2569" width="9" style="21"/>
    <col min="2570" max="2570" width="11" style="21" customWidth="1"/>
    <col min="2571" max="2571" width="11.33203125" style="21" customWidth="1"/>
    <col min="2572" max="2572" width="13.109375" style="21" customWidth="1"/>
    <col min="2573" max="2816" width="9" style="21"/>
    <col min="2817" max="2817" width="4.6640625" style="21" customWidth="1"/>
    <col min="2818" max="2818" width="20" style="21" customWidth="1"/>
    <col min="2819" max="2819" width="5" style="21" customWidth="1"/>
    <col min="2820" max="2820" width="9.44140625" style="21" customWidth="1"/>
    <col min="2821" max="2821" width="9.88671875" style="21" customWidth="1"/>
    <col min="2822" max="2825" width="9" style="21"/>
    <col min="2826" max="2826" width="11" style="21" customWidth="1"/>
    <col min="2827" max="2827" width="11.33203125" style="21" customWidth="1"/>
    <col min="2828" max="2828" width="13.109375" style="21" customWidth="1"/>
    <col min="2829" max="3072" width="9" style="21"/>
    <col min="3073" max="3073" width="4.6640625" style="21" customWidth="1"/>
    <col min="3074" max="3074" width="20" style="21" customWidth="1"/>
    <col min="3075" max="3075" width="5" style="21" customWidth="1"/>
    <col min="3076" max="3076" width="9.44140625" style="21" customWidth="1"/>
    <col min="3077" max="3077" width="9.88671875" style="21" customWidth="1"/>
    <col min="3078" max="3081" width="9" style="21"/>
    <col min="3082" max="3082" width="11" style="21" customWidth="1"/>
    <col min="3083" max="3083" width="11.33203125" style="21" customWidth="1"/>
    <col min="3084" max="3084" width="13.109375" style="21" customWidth="1"/>
    <col min="3085" max="3328" width="9" style="21"/>
    <col min="3329" max="3329" width="4.6640625" style="21" customWidth="1"/>
    <col min="3330" max="3330" width="20" style="21" customWidth="1"/>
    <col min="3331" max="3331" width="5" style="21" customWidth="1"/>
    <col min="3332" max="3332" width="9.44140625" style="21" customWidth="1"/>
    <col min="3333" max="3333" width="9.88671875" style="21" customWidth="1"/>
    <col min="3334" max="3337" width="9" style="21"/>
    <col min="3338" max="3338" width="11" style="21" customWidth="1"/>
    <col min="3339" max="3339" width="11.33203125" style="21" customWidth="1"/>
    <col min="3340" max="3340" width="13.109375" style="21" customWidth="1"/>
    <col min="3341" max="3584" width="9" style="21"/>
    <col min="3585" max="3585" width="4.6640625" style="21" customWidth="1"/>
    <col min="3586" max="3586" width="20" style="21" customWidth="1"/>
    <col min="3587" max="3587" width="5" style="21" customWidth="1"/>
    <col min="3588" max="3588" width="9.44140625" style="21" customWidth="1"/>
    <col min="3589" max="3589" width="9.88671875" style="21" customWidth="1"/>
    <col min="3590" max="3593" width="9" style="21"/>
    <col min="3594" max="3594" width="11" style="21" customWidth="1"/>
    <col min="3595" max="3595" width="11.33203125" style="21" customWidth="1"/>
    <col min="3596" max="3596" width="13.109375" style="21" customWidth="1"/>
    <col min="3597" max="3840" width="9" style="21"/>
    <col min="3841" max="3841" width="4.6640625" style="21" customWidth="1"/>
    <col min="3842" max="3842" width="20" style="21" customWidth="1"/>
    <col min="3843" max="3843" width="5" style="21" customWidth="1"/>
    <col min="3844" max="3844" width="9.44140625" style="21" customWidth="1"/>
    <col min="3845" max="3845" width="9.88671875" style="21" customWidth="1"/>
    <col min="3846" max="3849" width="9" style="21"/>
    <col min="3850" max="3850" width="11" style="21" customWidth="1"/>
    <col min="3851" max="3851" width="11.33203125" style="21" customWidth="1"/>
    <col min="3852" max="3852" width="13.109375" style="21" customWidth="1"/>
    <col min="3853" max="4096" width="9" style="21"/>
    <col min="4097" max="4097" width="4.6640625" style="21" customWidth="1"/>
    <col min="4098" max="4098" width="20" style="21" customWidth="1"/>
    <col min="4099" max="4099" width="5" style="21" customWidth="1"/>
    <col min="4100" max="4100" width="9.44140625" style="21" customWidth="1"/>
    <col min="4101" max="4101" width="9.88671875" style="21" customWidth="1"/>
    <col min="4102" max="4105" width="9" style="21"/>
    <col min="4106" max="4106" width="11" style="21" customWidth="1"/>
    <col min="4107" max="4107" width="11.33203125" style="21" customWidth="1"/>
    <col min="4108" max="4108" width="13.109375" style="21" customWidth="1"/>
    <col min="4109" max="4352" width="9" style="21"/>
    <col min="4353" max="4353" width="4.6640625" style="21" customWidth="1"/>
    <col min="4354" max="4354" width="20" style="21" customWidth="1"/>
    <col min="4355" max="4355" width="5" style="21" customWidth="1"/>
    <col min="4356" max="4356" width="9.44140625" style="21" customWidth="1"/>
    <col min="4357" max="4357" width="9.88671875" style="21" customWidth="1"/>
    <col min="4358" max="4361" width="9" style="21"/>
    <col min="4362" max="4362" width="11" style="21" customWidth="1"/>
    <col min="4363" max="4363" width="11.33203125" style="21" customWidth="1"/>
    <col min="4364" max="4364" width="13.109375" style="21" customWidth="1"/>
    <col min="4365" max="4608" width="9" style="21"/>
    <col min="4609" max="4609" width="4.6640625" style="21" customWidth="1"/>
    <col min="4610" max="4610" width="20" style="21" customWidth="1"/>
    <col min="4611" max="4611" width="5" style="21" customWidth="1"/>
    <col min="4612" max="4612" width="9.44140625" style="21" customWidth="1"/>
    <col min="4613" max="4613" width="9.88671875" style="21" customWidth="1"/>
    <col min="4614" max="4617" width="9" style="21"/>
    <col min="4618" max="4618" width="11" style="21" customWidth="1"/>
    <col min="4619" max="4619" width="11.33203125" style="21" customWidth="1"/>
    <col min="4620" max="4620" width="13.109375" style="21" customWidth="1"/>
    <col min="4621" max="4864" width="9" style="21"/>
    <col min="4865" max="4865" width="4.6640625" style="21" customWidth="1"/>
    <col min="4866" max="4866" width="20" style="21" customWidth="1"/>
    <col min="4867" max="4867" width="5" style="21" customWidth="1"/>
    <col min="4868" max="4868" width="9.44140625" style="21" customWidth="1"/>
    <col min="4869" max="4869" width="9.88671875" style="21" customWidth="1"/>
    <col min="4870" max="4873" width="9" style="21"/>
    <col min="4874" max="4874" width="11" style="21" customWidth="1"/>
    <col min="4875" max="4875" width="11.33203125" style="21" customWidth="1"/>
    <col min="4876" max="4876" width="13.109375" style="21" customWidth="1"/>
    <col min="4877" max="5120" width="9" style="21"/>
    <col min="5121" max="5121" width="4.6640625" style="21" customWidth="1"/>
    <col min="5122" max="5122" width="20" style="21" customWidth="1"/>
    <col min="5123" max="5123" width="5" style="21" customWidth="1"/>
    <col min="5124" max="5124" width="9.44140625" style="21" customWidth="1"/>
    <col min="5125" max="5125" width="9.88671875" style="21" customWidth="1"/>
    <col min="5126" max="5129" width="9" style="21"/>
    <col min="5130" max="5130" width="11" style="21" customWidth="1"/>
    <col min="5131" max="5131" width="11.33203125" style="21" customWidth="1"/>
    <col min="5132" max="5132" width="13.109375" style="21" customWidth="1"/>
    <col min="5133" max="5376" width="9" style="21"/>
    <col min="5377" max="5377" width="4.6640625" style="21" customWidth="1"/>
    <col min="5378" max="5378" width="20" style="21" customWidth="1"/>
    <col min="5379" max="5379" width="5" style="21" customWidth="1"/>
    <col min="5380" max="5380" width="9.44140625" style="21" customWidth="1"/>
    <col min="5381" max="5381" width="9.88671875" style="21" customWidth="1"/>
    <col min="5382" max="5385" width="9" style="21"/>
    <col min="5386" max="5386" width="11" style="21" customWidth="1"/>
    <col min="5387" max="5387" width="11.33203125" style="21" customWidth="1"/>
    <col min="5388" max="5388" width="13.109375" style="21" customWidth="1"/>
    <col min="5389" max="5632" width="9" style="21"/>
    <col min="5633" max="5633" width="4.6640625" style="21" customWidth="1"/>
    <col min="5634" max="5634" width="20" style="21" customWidth="1"/>
    <col min="5635" max="5635" width="5" style="21" customWidth="1"/>
    <col min="5636" max="5636" width="9.44140625" style="21" customWidth="1"/>
    <col min="5637" max="5637" width="9.88671875" style="21" customWidth="1"/>
    <col min="5638" max="5641" width="9" style="21"/>
    <col min="5642" max="5642" width="11" style="21" customWidth="1"/>
    <col min="5643" max="5643" width="11.33203125" style="21" customWidth="1"/>
    <col min="5644" max="5644" width="13.109375" style="21" customWidth="1"/>
    <col min="5645" max="5888" width="9" style="21"/>
    <col min="5889" max="5889" width="4.6640625" style="21" customWidth="1"/>
    <col min="5890" max="5890" width="20" style="21" customWidth="1"/>
    <col min="5891" max="5891" width="5" style="21" customWidth="1"/>
    <col min="5892" max="5892" width="9.44140625" style="21" customWidth="1"/>
    <col min="5893" max="5893" width="9.88671875" style="21" customWidth="1"/>
    <col min="5894" max="5897" width="9" style="21"/>
    <col min="5898" max="5898" width="11" style="21" customWidth="1"/>
    <col min="5899" max="5899" width="11.33203125" style="21" customWidth="1"/>
    <col min="5900" max="5900" width="13.109375" style="21" customWidth="1"/>
    <col min="5901" max="6144" width="9" style="21"/>
    <col min="6145" max="6145" width="4.6640625" style="21" customWidth="1"/>
    <col min="6146" max="6146" width="20" style="21" customWidth="1"/>
    <col min="6147" max="6147" width="5" style="21" customWidth="1"/>
    <col min="6148" max="6148" width="9.44140625" style="21" customWidth="1"/>
    <col min="6149" max="6149" width="9.88671875" style="21" customWidth="1"/>
    <col min="6150" max="6153" width="9" style="21"/>
    <col min="6154" max="6154" width="11" style="21" customWidth="1"/>
    <col min="6155" max="6155" width="11.33203125" style="21" customWidth="1"/>
    <col min="6156" max="6156" width="13.109375" style="21" customWidth="1"/>
    <col min="6157" max="6400" width="9" style="21"/>
    <col min="6401" max="6401" width="4.6640625" style="21" customWidth="1"/>
    <col min="6402" max="6402" width="20" style="21" customWidth="1"/>
    <col min="6403" max="6403" width="5" style="21" customWidth="1"/>
    <col min="6404" max="6404" width="9.44140625" style="21" customWidth="1"/>
    <col min="6405" max="6405" width="9.88671875" style="21" customWidth="1"/>
    <col min="6406" max="6409" width="9" style="21"/>
    <col min="6410" max="6410" width="11" style="21" customWidth="1"/>
    <col min="6411" max="6411" width="11.33203125" style="21" customWidth="1"/>
    <col min="6412" max="6412" width="13.109375" style="21" customWidth="1"/>
    <col min="6413" max="6656" width="9" style="21"/>
    <col min="6657" max="6657" width="4.6640625" style="21" customWidth="1"/>
    <col min="6658" max="6658" width="20" style="21" customWidth="1"/>
    <col min="6659" max="6659" width="5" style="21" customWidth="1"/>
    <col min="6660" max="6660" width="9.44140625" style="21" customWidth="1"/>
    <col min="6661" max="6661" width="9.88671875" style="21" customWidth="1"/>
    <col min="6662" max="6665" width="9" style="21"/>
    <col min="6666" max="6666" width="11" style="21" customWidth="1"/>
    <col min="6667" max="6667" width="11.33203125" style="21" customWidth="1"/>
    <col min="6668" max="6668" width="13.109375" style="21" customWidth="1"/>
    <col min="6669" max="6912" width="9" style="21"/>
    <col min="6913" max="6913" width="4.6640625" style="21" customWidth="1"/>
    <col min="6914" max="6914" width="20" style="21" customWidth="1"/>
    <col min="6915" max="6915" width="5" style="21" customWidth="1"/>
    <col min="6916" max="6916" width="9.44140625" style="21" customWidth="1"/>
    <col min="6917" max="6917" width="9.88671875" style="21" customWidth="1"/>
    <col min="6918" max="6921" width="9" style="21"/>
    <col min="6922" max="6922" width="11" style="21" customWidth="1"/>
    <col min="6923" max="6923" width="11.33203125" style="21" customWidth="1"/>
    <col min="6924" max="6924" width="13.109375" style="21" customWidth="1"/>
    <col min="6925" max="7168" width="9" style="21"/>
    <col min="7169" max="7169" width="4.6640625" style="21" customWidth="1"/>
    <col min="7170" max="7170" width="20" style="21" customWidth="1"/>
    <col min="7171" max="7171" width="5" style="21" customWidth="1"/>
    <col min="7172" max="7172" width="9.44140625" style="21" customWidth="1"/>
    <col min="7173" max="7173" width="9.88671875" style="21" customWidth="1"/>
    <col min="7174" max="7177" width="9" style="21"/>
    <col min="7178" max="7178" width="11" style="21" customWidth="1"/>
    <col min="7179" max="7179" width="11.33203125" style="21" customWidth="1"/>
    <col min="7180" max="7180" width="13.109375" style="21" customWidth="1"/>
    <col min="7181" max="7424" width="9" style="21"/>
    <col min="7425" max="7425" width="4.6640625" style="21" customWidth="1"/>
    <col min="7426" max="7426" width="20" style="21" customWidth="1"/>
    <col min="7427" max="7427" width="5" style="21" customWidth="1"/>
    <col min="7428" max="7428" width="9.44140625" style="21" customWidth="1"/>
    <col min="7429" max="7429" width="9.88671875" style="21" customWidth="1"/>
    <col min="7430" max="7433" width="9" style="21"/>
    <col min="7434" max="7434" width="11" style="21" customWidth="1"/>
    <col min="7435" max="7435" width="11.33203125" style="21" customWidth="1"/>
    <col min="7436" max="7436" width="13.109375" style="21" customWidth="1"/>
    <col min="7437" max="7680" width="9" style="21"/>
    <col min="7681" max="7681" width="4.6640625" style="21" customWidth="1"/>
    <col min="7682" max="7682" width="20" style="21" customWidth="1"/>
    <col min="7683" max="7683" width="5" style="21" customWidth="1"/>
    <col min="7684" max="7684" width="9.44140625" style="21" customWidth="1"/>
    <col min="7685" max="7685" width="9.88671875" style="21" customWidth="1"/>
    <col min="7686" max="7689" width="9" style="21"/>
    <col min="7690" max="7690" width="11" style="21" customWidth="1"/>
    <col min="7691" max="7691" width="11.33203125" style="21" customWidth="1"/>
    <col min="7692" max="7692" width="13.109375" style="21" customWidth="1"/>
    <col min="7693" max="7936" width="9" style="21"/>
    <col min="7937" max="7937" width="4.6640625" style="21" customWidth="1"/>
    <col min="7938" max="7938" width="20" style="21" customWidth="1"/>
    <col min="7939" max="7939" width="5" style="21" customWidth="1"/>
    <col min="7940" max="7940" width="9.44140625" style="21" customWidth="1"/>
    <col min="7941" max="7941" width="9.88671875" style="21" customWidth="1"/>
    <col min="7942" max="7945" width="9" style="21"/>
    <col min="7946" max="7946" width="11" style="21" customWidth="1"/>
    <col min="7947" max="7947" width="11.33203125" style="21" customWidth="1"/>
    <col min="7948" max="7948" width="13.109375" style="21" customWidth="1"/>
    <col min="7949" max="8192" width="9" style="21"/>
    <col min="8193" max="8193" width="4.6640625" style="21" customWidth="1"/>
    <col min="8194" max="8194" width="20" style="21" customWidth="1"/>
    <col min="8195" max="8195" width="5" style="21" customWidth="1"/>
    <col min="8196" max="8196" width="9.44140625" style="21" customWidth="1"/>
    <col min="8197" max="8197" width="9.88671875" style="21" customWidth="1"/>
    <col min="8198" max="8201" width="9" style="21"/>
    <col min="8202" max="8202" width="11" style="21" customWidth="1"/>
    <col min="8203" max="8203" width="11.33203125" style="21" customWidth="1"/>
    <col min="8204" max="8204" width="13.109375" style="21" customWidth="1"/>
    <col min="8205" max="8448" width="9" style="21"/>
    <col min="8449" max="8449" width="4.6640625" style="21" customWidth="1"/>
    <col min="8450" max="8450" width="20" style="21" customWidth="1"/>
    <col min="8451" max="8451" width="5" style="21" customWidth="1"/>
    <col min="8452" max="8452" width="9.44140625" style="21" customWidth="1"/>
    <col min="8453" max="8453" width="9.88671875" style="21" customWidth="1"/>
    <col min="8454" max="8457" width="9" style="21"/>
    <col min="8458" max="8458" width="11" style="21" customWidth="1"/>
    <col min="8459" max="8459" width="11.33203125" style="21" customWidth="1"/>
    <col min="8460" max="8460" width="13.109375" style="21" customWidth="1"/>
    <col min="8461" max="8704" width="9" style="21"/>
    <col min="8705" max="8705" width="4.6640625" style="21" customWidth="1"/>
    <col min="8706" max="8706" width="20" style="21" customWidth="1"/>
    <col min="8707" max="8707" width="5" style="21" customWidth="1"/>
    <col min="8708" max="8708" width="9.44140625" style="21" customWidth="1"/>
    <col min="8709" max="8709" width="9.88671875" style="21" customWidth="1"/>
    <col min="8710" max="8713" width="9" style="21"/>
    <col min="8714" max="8714" width="11" style="21" customWidth="1"/>
    <col min="8715" max="8715" width="11.33203125" style="21" customWidth="1"/>
    <col min="8716" max="8716" width="13.109375" style="21" customWidth="1"/>
    <col min="8717" max="8960" width="9" style="21"/>
    <col min="8961" max="8961" width="4.6640625" style="21" customWidth="1"/>
    <col min="8962" max="8962" width="20" style="21" customWidth="1"/>
    <col min="8963" max="8963" width="5" style="21" customWidth="1"/>
    <col min="8964" max="8964" width="9.44140625" style="21" customWidth="1"/>
    <col min="8965" max="8965" width="9.88671875" style="21" customWidth="1"/>
    <col min="8966" max="8969" width="9" style="21"/>
    <col min="8970" max="8970" width="11" style="21" customWidth="1"/>
    <col min="8971" max="8971" width="11.33203125" style="21" customWidth="1"/>
    <col min="8972" max="8972" width="13.109375" style="21" customWidth="1"/>
    <col min="8973" max="9216" width="9" style="21"/>
    <col min="9217" max="9217" width="4.6640625" style="21" customWidth="1"/>
    <col min="9218" max="9218" width="20" style="21" customWidth="1"/>
    <col min="9219" max="9219" width="5" style="21" customWidth="1"/>
    <col min="9220" max="9220" width="9.44140625" style="21" customWidth="1"/>
    <col min="9221" max="9221" width="9.88671875" style="21" customWidth="1"/>
    <col min="9222" max="9225" width="9" style="21"/>
    <col min="9226" max="9226" width="11" style="21" customWidth="1"/>
    <col min="9227" max="9227" width="11.33203125" style="21" customWidth="1"/>
    <col min="9228" max="9228" width="13.109375" style="21" customWidth="1"/>
    <col min="9229" max="9472" width="9" style="21"/>
    <col min="9473" max="9473" width="4.6640625" style="21" customWidth="1"/>
    <col min="9474" max="9474" width="20" style="21" customWidth="1"/>
    <col min="9475" max="9475" width="5" style="21" customWidth="1"/>
    <col min="9476" max="9476" width="9.44140625" style="21" customWidth="1"/>
    <col min="9477" max="9477" width="9.88671875" style="21" customWidth="1"/>
    <col min="9478" max="9481" width="9" style="21"/>
    <col min="9482" max="9482" width="11" style="21" customWidth="1"/>
    <col min="9483" max="9483" width="11.33203125" style="21" customWidth="1"/>
    <col min="9484" max="9484" width="13.109375" style="21" customWidth="1"/>
    <col min="9485" max="9728" width="9" style="21"/>
    <col min="9729" max="9729" width="4.6640625" style="21" customWidth="1"/>
    <col min="9730" max="9730" width="20" style="21" customWidth="1"/>
    <col min="9731" max="9731" width="5" style="21" customWidth="1"/>
    <col min="9732" max="9732" width="9.44140625" style="21" customWidth="1"/>
    <col min="9733" max="9733" width="9.88671875" style="21" customWidth="1"/>
    <col min="9734" max="9737" width="9" style="21"/>
    <col min="9738" max="9738" width="11" style="21" customWidth="1"/>
    <col min="9739" max="9739" width="11.33203125" style="21" customWidth="1"/>
    <col min="9740" max="9740" width="13.109375" style="21" customWidth="1"/>
    <col min="9741" max="9984" width="9" style="21"/>
    <col min="9985" max="9985" width="4.6640625" style="21" customWidth="1"/>
    <col min="9986" max="9986" width="20" style="21" customWidth="1"/>
    <col min="9987" max="9987" width="5" style="21" customWidth="1"/>
    <col min="9988" max="9988" width="9.44140625" style="21" customWidth="1"/>
    <col min="9989" max="9989" width="9.88671875" style="21" customWidth="1"/>
    <col min="9990" max="9993" width="9" style="21"/>
    <col min="9994" max="9994" width="11" style="21" customWidth="1"/>
    <col min="9995" max="9995" width="11.33203125" style="21" customWidth="1"/>
    <col min="9996" max="9996" width="13.109375" style="21" customWidth="1"/>
    <col min="9997" max="10240" width="9" style="21"/>
    <col min="10241" max="10241" width="4.6640625" style="21" customWidth="1"/>
    <col min="10242" max="10242" width="20" style="21" customWidth="1"/>
    <col min="10243" max="10243" width="5" style="21" customWidth="1"/>
    <col min="10244" max="10244" width="9.44140625" style="21" customWidth="1"/>
    <col min="10245" max="10245" width="9.88671875" style="21" customWidth="1"/>
    <col min="10246" max="10249" width="9" style="21"/>
    <col min="10250" max="10250" width="11" style="21" customWidth="1"/>
    <col min="10251" max="10251" width="11.33203125" style="21" customWidth="1"/>
    <col min="10252" max="10252" width="13.109375" style="21" customWidth="1"/>
    <col min="10253" max="10496" width="9" style="21"/>
    <col min="10497" max="10497" width="4.6640625" style="21" customWidth="1"/>
    <col min="10498" max="10498" width="20" style="21" customWidth="1"/>
    <col min="10499" max="10499" width="5" style="21" customWidth="1"/>
    <col min="10500" max="10500" width="9.44140625" style="21" customWidth="1"/>
    <col min="10501" max="10501" width="9.88671875" style="21" customWidth="1"/>
    <col min="10502" max="10505" width="9" style="21"/>
    <col min="10506" max="10506" width="11" style="21" customWidth="1"/>
    <col min="10507" max="10507" width="11.33203125" style="21" customWidth="1"/>
    <col min="10508" max="10508" width="13.109375" style="21" customWidth="1"/>
    <col min="10509" max="10752" width="9" style="21"/>
    <col min="10753" max="10753" width="4.6640625" style="21" customWidth="1"/>
    <col min="10754" max="10754" width="20" style="21" customWidth="1"/>
    <col min="10755" max="10755" width="5" style="21" customWidth="1"/>
    <col min="10756" max="10756" width="9.44140625" style="21" customWidth="1"/>
    <col min="10757" max="10757" width="9.88671875" style="21" customWidth="1"/>
    <col min="10758" max="10761" width="9" style="21"/>
    <col min="10762" max="10762" width="11" style="21" customWidth="1"/>
    <col min="10763" max="10763" width="11.33203125" style="21" customWidth="1"/>
    <col min="10764" max="10764" width="13.109375" style="21" customWidth="1"/>
    <col min="10765" max="11008" width="9" style="21"/>
    <col min="11009" max="11009" width="4.6640625" style="21" customWidth="1"/>
    <col min="11010" max="11010" width="20" style="21" customWidth="1"/>
    <col min="11011" max="11011" width="5" style="21" customWidth="1"/>
    <col min="11012" max="11012" width="9.44140625" style="21" customWidth="1"/>
    <col min="11013" max="11013" width="9.88671875" style="21" customWidth="1"/>
    <col min="11014" max="11017" width="9" style="21"/>
    <col min="11018" max="11018" width="11" style="21" customWidth="1"/>
    <col min="11019" max="11019" width="11.33203125" style="21" customWidth="1"/>
    <col min="11020" max="11020" width="13.109375" style="21" customWidth="1"/>
    <col min="11021" max="11264" width="9" style="21"/>
    <col min="11265" max="11265" width="4.6640625" style="21" customWidth="1"/>
    <col min="11266" max="11266" width="20" style="21" customWidth="1"/>
    <col min="11267" max="11267" width="5" style="21" customWidth="1"/>
    <col min="11268" max="11268" width="9.44140625" style="21" customWidth="1"/>
    <col min="11269" max="11269" width="9.88671875" style="21" customWidth="1"/>
    <col min="11270" max="11273" width="9" style="21"/>
    <col min="11274" max="11274" width="11" style="21" customWidth="1"/>
    <col min="11275" max="11275" width="11.33203125" style="21" customWidth="1"/>
    <col min="11276" max="11276" width="13.109375" style="21" customWidth="1"/>
    <col min="11277" max="11520" width="9" style="21"/>
    <col min="11521" max="11521" width="4.6640625" style="21" customWidth="1"/>
    <col min="11522" max="11522" width="20" style="21" customWidth="1"/>
    <col min="11523" max="11523" width="5" style="21" customWidth="1"/>
    <col min="11524" max="11524" width="9.44140625" style="21" customWidth="1"/>
    <col min="11525" max="11525" width="9.88671875" style="21" customWidth="1"/>
    <col min="11526" max="11529" width="9" style="21"/>
    <col min="11530" max="11530" width="11" style="21" customWidth="1"/>
    <col min="11531" max="11531" width="11.33203125" style="21" customWidth="1"/>
    <col min="11532" max="11532" width="13.109375" style="21" customWidth="1"/>
    <col min="11533" max="11776" width="9" style="21"/>
    <col min="11777" max="11777" width="4.6640625" style="21" customWidth="1"/>
    <col min="11778" max="11778" width="20" style="21" customWidth="1"/>
    <col min="11779" max="11779" width="5" style="21" customWidth="1"/>
    <col min="11780" max="11780" width="9.44140625" style="21" customWidth="1"/>
    <col min="11781" max="11781" width="9.88671875" style="21" customWidth="1"/>
    <col min="11782" max="11785" width="9" style="21"/>
    <col min="11786" max="11786" width="11" style="21" customWidth="1"/>
    <col min="11787" max="11787" width="11.33203125" style="21" customWidth="1"/>
    <col min="11788" max="11788" width="13.109375" style="21" customWidth="1"/>
    <col min="11789" max="12032" width="9" style="21"/>
    <col min="12033" max="12033" width="4.6640625" style="21" customWidth="1"/>
    <col min="12034" max="12034" width="20" style="21" customWidth="1"/>
    <col min="12035" max="12035" width="5" style="21" customWidth="1"/>
    <col min="12036" max="12036" width="9.44140625" style="21" customWidth="1"/>
    <col min="12037" max="12037" width="9.88671875" style="21" customWidth="1"/>
    <col min="12038" max="12041" width="9" style="21"/>
    <col min="12042" max="12042" width="11" style="21" customWidth="1"/>
    <col min="12043" max="12043" width="11.33203125" style="21" customWidth="1"/>
    <col min="12044" max="12044" width="13.109375" style="21" customWidth="1"/>
    <col min="12045" max="12288" width="9" style="21"/>
    <col min="12289" max="12289" width="4.6640625" style="21" customWidth="1"/>
    <col min="12290" max="12290" width="20" style="21" customWidth="1"/>
    <col min="12291" max="12291" width="5" style="21" customWidth="1"/>
    <col min="12292" max="12292" width="9.44140625" style="21" customWidth="1"/>
    <col min="12293" max="12293" width="9.88671875" style="21" customWidth="1"/>
    <col min="12294" max="12297" width="9" style="21"/>
    <col min="12298" max="12298" width="11" style="21" customWidth="1"/>
    <col min="12299" max="12299" width="11.33203125" style="21" customWidth="1"/>
    <col min="12300" max="12300" width="13.109375" style="21" customWidth="1"/>
    <col min="12301" max="12544" width="9" style="21"/>
    <col min="12545" max="12545" width="4.6640625" style="21" customWidth="1"/>
    <col min="12546" max="12546" width="20" style="21" customWidth="1"/>
    <col min="12547" max="12547" width="5" style="21" customWidth="1"/>
    <col min="12548" max="12548" width="9.44140625" style="21" customWidth="1"/>
    <col min="12549" max="12549" width="9.88671875" style="21" customWidth="1"/>
    <col min="12550" max="12553" width="9" style="21"/>
    <col min="12554" max="12554" width="11" style="21" customWidth="1"/>
    <col min="12555" max="12555" width="11.33203125" style="21" customWidth="1"/>
    <col min="12556" max="12556" width="13.109375" style="21" customWidth="1"/>
    <col min="12557" max="12800" width="9" style="21"/>
    <col min="12801" max="12801" width="4.6640625" style="21" customWidth="1"/>
    <col min="12802" max="12802" width="20" style="21" customWidth="1"/>
    <col min="12803" max="12803" width="5" style="21" customWidth="1"/>
    <col min="12804" max="12804" width="9.44140625" style="21" customWidth="1"/>
    <col min="12805" max="12805" width="9.88671875" style="21" customWidth="1"/>
    <col min="12806" max="12809" width="9" style="21"/>
    <col min="12810" max="12810" width="11" style="21" customWidth="1"/>
    <col min="12811" max="12811" width="11.33203125" style="21" customWidth="1"/>
    <col min="12812" max="12812" width="13.109375" style="21" customWidth="1"/>
    <col min="12813" max="13056" width="9" style="21"/>
    <col min="13057" max="13057" width="4.6640625" style="21" customWidth="1"/>
    <col min="13058" max="13058" width="20" style="21" customWidth="1"/>
    <col min="13059" max="13059" width="5" style="21" customWidth="1"/>
    <col min="13060" max="13060" width="9.44140625" style="21" customWidth="1"/>
    <col min="13061" max="13061" width="9.88671875" style="21" customWidth="1"/>
    <col min="13062" max="13065" width="9" style="21"/>
    <col min="13066" max="13066" width="11" style="21" customWidth="1"/>
    <col min="13067" max="13067" width="11.33203125" style="21" customWidth="1"/>
    <col min="13068" max="13068" width="13.109375" style="21" customWidth="1"/>
    <col min="13069" max="13312" width="9" style="21"/>
    <col min="13313" max="13313" width="4.6640625" style="21" customWidth="1"/>
    <col min="13314" max="13314" width="20" style="21" customWidth="1"/>
    <col min="13315" max="13315" width="5" style="21" customWidth="1"/>
    <col min="13316" max="13316" width="9.44140625" style="21" customWidth="1"/>
    <col min="13317" max="13317" width="9.88671875" style="21" customWidth="1"/>
    <col min="13318" max="13321" width="9" style="21"/>
    <col min="13322" max="13322" width="11" style="21" customWidth="1"/>
    <col min="13323" max="13323" width="11.33203125" style="21" customWidth="1"/>
    <col min="13324" max="13324" width="13.109375" style="21" customWidth="1"/>
    <col min="13325" max="13568" width="9" style="21"/>
    <col min="13569" max="13569" width="4.6640625" style="21" customWidth="1"/>
    <col min="13570" max="13570" width="20" style="21" customWidth="1"/>
    <col min="13571" max="13571" width="5" style="21" customWidth="1"/>
    <col min="13572" max="13572" width="9.44140625" style="21" customWidth="1"/>
    <col min="13573" max="13573" width="9.88671875" style="21" customWidth="1"/>
    <col min="13574" max="13577" width="9" style="21"/>
    <col min="13578" max="13578" width="11" style="21" customWidth="1"/>
    <col min="13579" max="13579" width="11.33203125" style="21" customWidth="1"/>
    <col min="13580" max="13580" width="13.109375" style="21" customWidth="1"/>
    <col min="13581" max="13824" width="9" style="21"/>
    <col min="13825" max="13825" width="4.6640625" style="21" customWidth="1"/>
    <col min="13826" max="13826" width="20" style="21" customWidth="1"/>
    <col min="13827" max="13827" width="5" style="21" customWidth="1"/>
    <col min="13828" max="13828" width="9.44140625" style="21" customWidth="1"/>
    <col min="13829" max="13829" width="9.88671875" style="21" customWidth="1"/>
    <col min="13830" max="13833" width="9" style="21"/>
    <col min="13834" max="13834" width="11" style="21" customWidth="1"/>
    <col min="13835" max="13835" width="11.33203125" style="21" customWidth="1"/>
    <col min="13836" max="13836" width="13.109375" style="21" customWidth="1"/>
    <col min="13837" max="14080" width="9" style="21"/>
    <col min="14081" max="14081" width="4.6640625" style="21" customWidth="1"/>
    <col min="14082" max="14082" width="20" style="21" customWidth="1"/>
    <col min="14083" max="14083" width="5" style="21" customWidth="1"/>
    <col min="14084" max="14084" width="9.44140625" style="21" customWidth="1"/>
    <col min="14085" max="14085" width="9.88671875" style="21" customWidth="1"/>
    <col min="14086" max="14089" width="9" style="21"/>
    <col min="14090" max="14090" width="11" style="21" customWidth="1"/>
    <col min="14091" max="14091" width="11.33203125" style="21" customWidth="1"/>
    <col min="14092" max="14092" width="13.109375" style="21" customWidth="1"/>
    <col min="14093" max="14336" width="9" style="21"/>
    <col min="14337" max="14337" width="4.6640625" style="21" customWidth="1"/>
    <col min="14338" max="14338" width="20" style="21" customWidth="1"/>
    <col min="14339" max="14339" width="5" style="21" customWidth="1"/>
    <col min="14340" max="14340" width="9.44140625" style="21" customWidth="1"/>
    <col min="14341" max="14341" width="9.88671875" style="21" customWidth="1"/>
    <col min="14342" max="14345" width="9" style="21"/>
    <col min="14346" max="14346" width="11" style="21" customWidth="1"/>
    <col min="14347" max="14347" width="11.33203125" style="21" customWidth="1"/>
    <col min="14348" max="14348" width="13.109375" style="21" customWidth="1"/>
    <col min="14349" max="14592" width="9" style="21"/>
    <col min="14593" max="14593" width="4.6640625" style="21" customWidth="1"/>
    <col min="14594" max="14594" width="20" style="21" customWidth="1"/>
    <col min="14595" max="14595" width="5" style="21" customWidth="1"/>
    <col min="14596" max="14596" width="9.44140625" style="21" customWidth="1"/>
    <col min="14597" max="14597" width="9.88671875" style="21" customWidth="1"/>
    <col min="14598" max="14601" width="9" style="21"/>
    <col min="14602" max="14602" width="11" style="21" customWidth="1"/>
    <col min="14603" max="14603" width="11.33203125" style="21" customWidth="1"/>
    <col min="14604" max="14604" width="13.109375" style="21" customWidth="1"/>
    <col min="14605" max="14848" width="9" style="21"/>
    <col min="14849" max="14849" width="4.6640625" style="21" customWidth="1"/>
    <col min="14850" max="14850" width="20" style="21" customWidth="1"/>
    <col min="14851" max="14851" width="5" style="21" customWidth="1"/>
    <col min="14852" max="14852" width="9.44140625" style="21" customWidth="1"/>
    <col min="14853" max="14853" width="9.88671875" style="21" customWidth="1"/>
    <col min="14854" max="14857" width="9" style="21"/>
    <col min="14858" max="14858" width="11" style="21" customWidth="1"/>
    <col min="14859" max="14859" width="11.33203125" style="21" customWidth="1"/>
    <col min="14860" max="14860" width="13.109375" style="21" customWidth="1"/>
    <col min="14861" max="15104" width="9" style="21"/>
    <col min="15105" max="15105" width="4.6640625" style="21" customWidth="1"/>
    <col min="15106" max="15106" width="20" style="21" customWidth="1"/>
    <col min="15107" max="15107" width="5" style="21" customWidth="1"/>
    <col min="15108" max="15108" width="9.44140625" style="21" customWidth="1"/>
    <col min="15109" max="15109" width="9.88671875" style="21" customWidth="1"/>
    <col min="15110" max="15113" width="9" style="21"/>
    <col min="15114" max="15114" width="11" style="21" customWidth="1"/>
    <col min="15115" max="15115" width="11.33203125" style="21" customWidth="1"/>
    <col min="15116" max="15116" width="13.109375" style="21" customWidth="1"/>
    <col min="15117" max="15360" width="9" style="21"/>
    <col min="15361" max="15361" width="4.6640625" style="21" customWidth="1"/>
    <col min="15362" max="15362" width="20" style="21" customWidth="1"/>
    <col min="15363" max="15363" width="5" style="21" customWidth="1"/>
    <col min="15364" max="15364" width="9.44140625" style="21" customWidth="1"/>
    <col min="15365" max="15365" width="9.88671875" style="21" customWidth="1"/>
    <col min="15366" max="15369" width="9" style="21"/>
    <col min="15370" max="15370" width="11" style="21" customWidth="1"/>
    <col min="15371" max="15371" width="11.33203125" style="21" customWidth="1"/>
    <col min="15372" max="15372" width="13.109375" style="21" customWidth="1"/>
    <col min="15373" max="15616" width="9" style="21"/>
    <col min="15617" max="15617" width="4.6640625" style="21" customWidth="1"/>
    <col min="15618" max="15618" width="20" style="21" customWidth="1"/>
    <col min="15619" max="15619" width="5" style="21" customWidth="1"/>
    <col min="15620" max="15620" width="9.44140625" style="21" customWidth="1"/>
    <col min="15621" max="15621" width="9.88671875" style="21" customWidth="1"/>
    <col min="15622" max="15625" width="9" style="21"/>
    <col min="15626" max="15626" width="11" style="21" customWidth="1"/>
    <col min="15627" max="15627" width="11.33203125" style="21" customWidth="1"/>
    <col min="15628" max="15628" width="13.109375" style="21" customWidth="1"/>
    <col min="15629" max="15872" width="9" style="21"/>
    <col min="15873" max="15873" width="4.6640625" style="21" customWidth="1"/>
    <col min="15874" max="15874" width="20" style="21" customWidth="1"/>
    <col min="15875" max="15875" width="5" style="21" customWidth="1"/>
    <col min="15876" max="15876" width="9.44140625" style="21" customWidth="1"/>
    <col min="15877" max="15877" width="9.88671875" style="21" customWidth="1"/>
    <col min="15878" max="15881" width="9" style="21"/>
    <col min="15882" max="15882" width="11" style="21" customWidth="1"/>
    <col min="15883" max="15883" width="11.33203125" style="21" customWidth="1"/>
    <col min="15884" max="15884" width="13.109375" style="21" customWidth="1"/>
    <col min="15885" max="16128" width="9" style="21"/>
    <col min="16129" max="16129" width="4.6640625" style="21" customWidth="1"/>
    <col min="16130" max="16130" width="20" style="21" customWidth="1"/>
    <col min="16131" max="16131" width="5" style="21" customWidth="1"/>
    <col min="16132" max="16132" width="9.44140625" style="21" customWidth="1"/>
    <col min="16133" max="16133" width="9.88671875" style="21" customWidth="1"/>
    <col min="16134" max="16137" width="9" style="21"/>
    <col min="16138" max="16138" width="11" style="21" customWidth="1"/>
    <col min="16139" max="16139" width="11.33203125" style="21" customWidth="1"/>
    <col min="16140" max="16140" width="13.109375" style="21" customWidth="1"/>
    <col min="16141" max="16384" width="9" style="21"/>
  </cols>
  <sheetData>
    <row r="2" spans="1:12" ht="19.2">
      <c r="A2" s="868" t="s">
        <v>278</v>
      </c>
      <c r="B2" s="868"/>
      <c r="C2" s="868"/>
      <c r="D2" s="868"/>
      <c r="E2" s="868"/>
      <c r="F2" s="868"/>
      <c r="G2" s="868"/>
      <c r="H2" s="868"/>
      <c r="I2" s="868"/>
      <c r="J2" s="868"/>
      <c r="K2" s="868"/>
      <c r="L2" s="868"/>
    </row>
    <row r="3" spans="1:12" ht="16.2">
      <c r="A3" s="1"/>
      <c r="B3" s="1"/>
      <c r="C3" s="1"/>
      <c r="D3" s="1"/>
      <c r="E3" s="1"/>
      <c r="F3" s="1"/>
      <c r="G3" s="1"/>
      <c r="H3" s="1"/>
      <c r="I3" s="1"/>
      <c r="J3" s="1"/>
      <c r="K3" s="1"/>
      <c r="L3" s="1"/>
    </row>
    <row r="4" spans="1:12" ht="16.2">
      <c r="A4" s="1"/>
      <c r="B4" s="1"/>
      <c r="C4" s="1"/>
      <c r="D4" s="1"/>
      <c r="E4" s="1"/>
      <c r="F4" s="1"/>
      <c r="G4" s="1"/>
      <c r="H4" s="1"/>
      <c r="I4" s="1"/>
      <c r="J4" s="1"/>
      <c r="K4" s="1"/>
      <c r="L4" s="1"/>
    </row>
    <row r="5" spans="1:12" ht="16.2">
      <c r="A5" s="1"/>
      <c r="B5" s="1"/>
      <c r="C5" s="1"/>
      <c r="D5" s="1"/>
      <c r="E5" s="1"/>
      <c r="F5" s="1"/>
      <c r="G5" s="1"/>
      <c r="H5" s="1"/>
      <c r="I5" s="935" t="s">
        <v>330</v>
      </c>
      <c r="J5" s="935"/>
      <c r="K5" s="935"/>
      <c r="L5" s="1"/>
    </row>
    <row r="6" spans="1:12" ht="16.2">
      <c r="A6" s="1" t="s">
        <v>245</v>
      </c>
      <c r="B6" s="1"/>
      <c r="C6" s="1"/>
      <c r="D6" s="1"/>
      <c r="E6" s="1"/>
      <c r="F6" s="1"/>
      <c r="G6" s="1"/>
      <c r="H6" s="1"/>
      <c r="I6" s="1"/>
      <c r="J6" s="1"/>
      <c r="K6" s="1"/>
      <c r="L6" s="1"/>
    </row>
    <row r="7" spans="1:12" ht="16.2">
      <c r="A7" s="1"/>
      <c r="B7" s="1"/>
      <c r="C7" s="1"/>
      <c r="D7" s="1"/>
      <c r="E7" s="1"/>
      <c r="F7" s="1" t="s">
        <v>246</v>
      </c>
      <c r="G7" s="337" t="s">
        <v>247</v>
      </c>
      <c r="H7" s="1"/>
      <c r="I7" s="1"/>
      <c r="J7" s="1"/>
      <c r="K7" s="1"/>
      <c r="L7" s="1"/>
    </row>
    <row r="8" spans="1:12" ht="16.2">
      <c r="A8" s="1"/>
      <c r="B8" s="1"/>
      <c r="C8" s="1"/>
      <c r="D8" s="1"/>
      <c r="E8" s="1"/>
      <c r="F8" s="1"/>
      <c r="G8" s="337"/>
      <c r="H8" s="1"/>
      <c r="I8" s="1"/>
      <c r="J8" s="1"/>
      <c r="K8" s="1"/>
      <c r="L8" s="1"/>
    </row>
    <row r="9" spans="1:12" ht="16.2">
      <c r="A9" s="1"/>
      <c r="B9" s="1"/>
      <c r="C9" s="1"/>
      <c r="D9" s="1"/>
      <c r="E9" s="1"/>
      <c r="F9" s="1"/>
      <c r="G9" s="337" t="s">
        <v>248</v>
      </c>
      <c r="H9" s="1"/>
      <c r="I9" s="1"/>
      <c r="J9" s="1"/>
      <c r="K9" s="1"/>
      <c r="L9" s="1"/>
    </row>
    <row r="10" spans="1:12" ht="16.2">
      <c r="A10" s="1"/>
      <c r="B10" s="1"/>
      <c r="C10" s="1"/>
      <c r="D10" s="1"/>
      <c r="E10" s="1"/>
      <c r="F10" s="1"/>
      <c r="G10" s="337"/>
      <c r="H10" s="1"/>
      <c r="I10" s="1"/>
      <c r="J10" s="1"/>
      <c r="K10" s="1"/>
      <c r="L10" s="1"/>
    </row>
    <row r="11" spans="1:12" ht="16.2">
      <c r="A11" s="1"/>
      <c r="B11" s="1"/>
      <c r="C11" s="1"/>
      <c r="D11" s="1"/>
      <c r="E11" s="1"/>
      <c r="F11" s="1"/>
      <c r="G11" s="337" t="s">
        <v>249</v>
      </c>
      <c r="H11" s="1"/>
      <c r="I11" s="1"/>
      <c r="J11" s="1"/>
      <c r="K11" s="1"/>
      <c r="L11" s="1"/>
    </row>
    <row r="12" spans="1:12" ht="16.2">
      <c r="A12" s="1"/>
      <c r="B12" s="1"/>
      <c r="C12" s="1"/>
      <c r="D12" s="1"/>
      <c r="E12" s="1"/>
      <c r="F12" s="1"/>
      <c r="G12" s="1"/>
      <c r="H12" s="1"/>
      <c r="I12" s="1"/>
      <c r="J12" s="1"/>
      <c r="K12" s="1"/>
      <c r="L12" s="1"/>
    </row>
    <row r="13" spans="1:12" ht="16.2">
      <c r="A13" s="1"/>
      <c r="B13" s="1"/>
      <c r="C13" s="1"/>
      <c r="D13" s="1"/>
      <c r="E13" s="1"/>
      <c r="F13" s="1"/>
      <c r="G13" s="1"/>
      <c r="H13" s="1"/>
      <c r="I13" s="1"/>
      <c r="J13" s="1"/>
      <c r="K13" s="1"/>
      <c r="L13" s="1"/>
    </row>
    <row r="14" spans="1:12" ht="16.2">
      <c r="A14" s="1"/>
      <c r="B14" s="1" t="s">
        <v>279</v>
      </c>
      <c r="C14" s="1"/>
      <c r="D14" s="1"/>
      <c r="E14" s="1"/>
      <c r="F14" s="1"/>
      <c r="G14" s="1"/>
      <c r="H14" s="1"/>
      <c r="I14" s="1"/>
      <c r="J14" s="1"/>
      <c r="K14" s="1"/>
      <c r="L14" s="1"/>
    </row>
    <row r="15" spans="1:12" ht="16.8" thickBot="1">
      <c r="A15" s="1"/>
      <c r="B15" s="1"/>
      <c r="C15" s="1"/>
      <c r="D15" s="1"/>
      <c r="E15" s="1"/>
      <c r="F15" s="1"/>
      <c r="G15" s="1"/>
      <c r="H15" s="1"/>
      <c r="I15" s="1"/>
      <c r="J15" s="1"/>
      <c r="K15" s="1"/>
      <c r="L15" s="1"/>
    </row>
    <row r="16" spans="1:12" ht="16.8" thickTop="1">
      <c r="A16" s="1"/>
      <c r="B16" s="1"/>
      <c r="C16" s="1"/>
      <c r="D16" s="1"/>
      <c r="E16" s="1"/>
      <c r="F16" s="1"/>
      <c r="G16" s="1"/>
      <c r="H16" s="1"/>
      <c r="I16" s="1"/>
      <c r="J16" s="909" t="s">
        <v>280</v>
      </c>
      <c r="K16" s="926"/>
      <c r="L16" s="910"/>
    </row>
    <row r="17" spans="1:12" ht="16.8" thickBot="1">
      <c r="A17" s="1"/>
      <c r="B17" s="1"/>
      <c r="C17" s="1"/>
      <c r="D17" s="1"/>
      <c r="E17" s="1"/>
      <c r="F17" s="1"/>
      <c r="G17" s="1"/>
      <c r="H17" s="1"/>
      <c r="I17" s="1"/>
      <c r="J17" s="927"/>
      <c r="K17" s="928"/>
      <c r="L17" s="929"/>
    </row>
    <row r="18" spans="1:12" ht="18" customHeight="1" thickTop="1">
      <c r="A18" s="930" t="s">
        <v>259</v>
      </c>
      <c r="B18" s="931"/>
      <c r="C18" s="926" t="s">
        <v>331</v>
      </c>
      <c r="D18" s="926"/>
      <c r="E18" s="926"/>
      <c r="F18" s="926"/>
      <c r="G18" s="926"/>
      <c r="H18" s="926" t="s">
        <v>281</v>
      </c>
      <c r="I18" s="926" t="s">
        <v>331</v>
      </c>
      <c r="J18" s="926"/>
      <c r="K18" s="926"/>
      <c r="L18" s="910"/>
    </row>
    <row r="19" spans="1:12" ht="13.8" thickBot="1">
      <c r="A19" s="932"/>
      <c r="B19" s="933"/>
      <c r="C19" s="934"/>
      <c r="D19" s="934"/>
      <c r="E19" s="934"/>
      <c r="F19" s="934"/>
      <c r="G19" s="934"/>
      <c r="H19" s="934"/>
      <c r="I19" s="934"/>
      <c r="J19" s="934"/>
      <c r="K19" s="934"/>
      <c r="L19" s="912"/>
    </row>
    <row r="20" spans="1:12" ht="16.8" thickTop="1">
      <c r="A20" s="1"/>
      <c r="B20" s="1"/>
      <c r="C20" s="1"/>
      <c r="D20" s="1"/>
      <c r="E20" s="1"/>
      <c r="F20" s="1"/>
      <c r="G20" s="1"/>
      <c r="H20" s="1"/>
      <c r="I20" s="1"/>
      <c r="J20" s="1"/>
      <c r="K20" s="1"/>
      <c r="L20" s="1"/>
    </row>
    <row r="21" spans="1:12" ht="16.8" thickBot="1">
      <c r="A21" s="1"/>
      <c r="B21" s="1"/>
      <c r="C21" s="1"/>
      <c r="D21" s="1"/>
      <c r="E21" s="1"/>
      <c r="F21" s="1"/>
      <c r="G21" s="1"/>
      <c r="H21" s="1"/>
      <c r="I21" s="1"/>
      <c r="J21" s="1"/>
      <c r="K21" s="1"/>
      <c r="L21" s="1"/>
    </row>
    <row r="22" spans="1:12" ht="17.25" customHeight="1" thickTop="1">
      <c r="A22" s="937" t="s">
        <v>282</v>
      </c>
      <c r="B22" s="940" t="s">
        <v>283</v>
      </c>
      <c r="C22" s="941" t="s">
        <v>284</v>
      </c>
      <c r="D22" s="926"/>
      <c r="E22" s="926"/>
      <c r="F22" s="926"/>
      <c r="G22" s="926"/>
      <c r="H22" s="926"/>
      <c r="I22" s="926"/>
      <c r="J22" s="926"/>
      <c r="K22" s="926"/>
      <c r="L22" s="910"/>
    </row>
    <row r="23" spans="1:12" ht="17.25" customHeight="1">
      <c r="A23" s="938"/>
      <c r="B23" s="419"/>
      <c r="C23" s="440"/>
      <c r="D23" s="441"/>
      <c r="E23" s="441"/>
      <c r="F23" s="441"/>
      <c r="G23" s="441"/>
      <c r="H23" s="441"/>
      <c r="I23" s="441"/>
      <c r="J23" s="441"/>
      <c r="K23" s="441"/>
      <c r="L23" s="942"/>
    </row>
    <row r="24" spans="1:12" ht="16.2">
      <c r="A24" s="938"/>
      <c r="B24" s="418" t="s">
        <v>285</v>
      </c>
      <c r="C24" s="14"/>
      <c r="D24" s="10"/>
      <c r="E24" s="429" t="s">
        <v>366</v>
      </c>
      <c r="F24" s="429"/>
      <c r="G24" s="429" t="s">
        <v>367</v>
      </c>
      <c r="H24" s="429"/>
      <c r="I24" s="429"/>
      <c r="J24" s="429" t="s">
        <v>368</v>
      </c>
      <c r="K24" s="429"/>
      <c r="L24" s="241"/>
    </row>
    <row r="25" spans="1:12" ht="16.2">
      <c r="A25" s="938"/>
      <c r="B25" s="419"/>
      <c r="C25" s="15"/>
      <c r="D25" s="16"/>
      <c r="E25" s="441"/>
      <c r="F25" s="441"/>
      <c r="G25" s="441"/>
      <c r="H25" s="441"/>
      <c r="I25" s="441"/>
      <c r="J25" s="441"/>
      <c r="K25" s="441"/>
      <c r="L25" s="240"/>
    </row>
    <row r="26" spans="1:12" ht="16.2">
      <c r="A26" s="938"/>
      <c r="B26" s="418" t="s">
        <v>286</v>
      </c>
      <c r="C26" s="14"/>
      <c r="D26" s="10"/>
      <c r="E26" s="10"/>
      <c r="F26" s="10"/>
      <c r="G26" s="10"/>
      <c r="H26" s="10"/>
      <c r="I26" s="10"/>
      <c r="J26" s="10"/>
      <c r="K26" s="10"/>
      <c r="L26" s="241"/>
    </row>
    <row r="27" spans="1:12" ht="16.2">
      <c r="A27" s="938"/>
      <c r="B27" s="419"/>
      <c r="C27" s="15"/>
      <c r="D27" s="16"/>
      <c r="E27" s="16"/>
      <c r="F27" s="16"/>
      <c r="G27" s="16"/>
      <c r="H27" s="16"/>
      <c r="I27" s="16"/>
      <c r="J27" s="16"/>
      <c r="K27" s="16"/>
      <c r="L27" s="240"/>
    </row>
    <row r="28" spans="1:12" ht="16.2">
      <c r="A28" s="938"/>
      <c r="B28" s="418" t="s">
        <v>287</v>
      </c>
      <c r="C28" s="14"/>
      <c r="D28" s="10"/>
      <c r="E28" s="429" t="s">
        <v>370</v>
      </c>
      <c r="F28" s="429"/>
      <c r="G28" s="429" t="s">
        <v>288</v>
      </c>
      <c r="J28" s="429" t="s">
        <v>369</v>
      </c>
      <c r="K28" s="429"/>
      <c r="L28" s="241"/>
    </row>
    <row r="29" spans="1:12" ht="16.2">
      <c r="A29" s="938"/>
      <c r="B29" s="419"/>
      <c r="C29" s="15"/>
      <c r="D29" s="16"/>
      <c r="E29" s="441"/>
      <c r="F29" s="441"/>
      <c r="G29" s="441"/>
      <c r="J29" s="441"/>
      <c r="K29" s="441"/>
      <c r="L29" s="240"/>
    </row>
    <row r="30" spans="1:12" ht="16.2">
      <c r="A30" s="938"/>
      <c r="B30" s="418" t="s">
        <v>289</v>
      </c>
      <c r="C30" s="14"/>
      <c r="D30" s="10"/>
      <c r="E30" s="10"/>
      <c r="F30" s="10"/>
      <c r="G30" s="10"/>
      <c r="H30" s="10"/>
      <c r="I30" s="10"/>
      <c r="J30" s="10"/>
      <c r="K30" s="10"/>
      <c r="L30" s="241"/>
    </row>
    <row r="31" spans="1:12" ht="16.2">
      <c r="A31" s="938"/>
      <c r="B31" s="419"/>
      <c r="C31" s="15"/>
      <c r="D31" s="16"/>
      <c r="E31" s="16"/>
      <c r="F31" s="16"/>
      <c r="G31" s="16"/>
      <c r="H31" s="16"/>
      <c r="I31" s="16"/>
      <c r="J31" s="16"/>
      <c r="K31" s="16"/>
      <c r="L31" s="240"/>
    </row>
    <row r="32" spans="1:12" ht="16.2">
      <c r="A32" s="938"/>
      <c r="B32" s="356" t="s">
        <v>290</v>
      </c>
      <c r="C32" s="14" t="s">
        <v>291</v>
      </c>
      <c r="D32" s="10"/>
      <c r="E32" s="10"/>
      <c r="F32" s="10"/>
      <c r="G32" s="10" t="s">
        <v>292</v>
      </c>
      <c r="H32" s="10"/>
      <c r="I32" s="10"/>
      <c r="J32" s="10"/>
      <c r="K32" s="10"/>
      <c r="L32" s="241"/>
    </row>
    <row r="33" spans="1:12" ht="16.2">
      <c r="A33" s="938"/>
      <c r="B33" s="357"/>
      <c r="C33" s="13"/>
      <c r="D33" s="5"/>
      <c r="E33" s="5"/>
      <c r="F33" s="5"/>
      <c r="G33" s="5"/>
      <c r="H33" s="5"/>
      <c r="I33" s="5"/>
      <c r="J33" s="5"/>
      <c r="K33" s="5"/>
      <c r="L33" s="239"/>
    </row>
    <row r="34" spans="1:12" ht="16.2">
      <c r="A34" s="938"/>
      <c r="B34" s="357"/>
      <c r="C34" s="13" t="s">
        <v>293</v>
      </c>
      <c r="D34" s="5"/>
      <c r="E34" s="5"/>
      <c r="F34" s="5"/>
      <c r="G34" s="5" t="s">
        <v>292</v>
      </c>
      <c r="H34" s="5"/>
      <c r="I34" s="5"/>
      <c r="J34" s="5"/>
      <c r="K34" s="5"/>
      <c r="L34" s="239"/>
    </row>
    <row r="35" spans="1:12" ht="16.2">
      <c r="A35" s="938"/>
      <c r="B35" s="357"/>
      <c r="C35" s="13" t="s">
        <v>294</v>
      </c>
      <c r="D35" s="5"/>
      <c r="E35" s="5"/>
      <c r="F35" s="5"/>
      <c r="G35" s="5" t="s">
        <v>292</v>
      </c>
      <c r="H35" s="5"/>
      <c r="I35" s="5"/>
      <c r="J35" s="5"/>
      <c r="K35" s="5"/>
      <c r="L35" s="239"/>
    </row>
    <row r="36" spans="1:12" ht="16.2">
      <c r="A36" s="938"/>
      <c r="B36" s="357"/>
      <c r="C36" s="13" t="s">
        <v>295</v>
      </c>
      <c r="D36" s="5"/>
      <c r="E36" s="5"/>
      <c r="F36" s="5"/>
      <c r="G36" s="5"/>
      <c r="H36" s="5"/>
      <c r="I36" s="5"/>
      <c r="J36" s="5"/>
      <c r="K36" s="5" t="s">
        <v>292</v>
      </c>
      <c r="L36" s="239"/>
    </row>
    <row r="37" spans="1:12" ht="16.2">
      <c r="A37" s="938"/>
      <c r="B37" s="357"/>
      <c r="C37" s="13" t="s">
        <v>296</v>
      </c>
      <c r="D37" s="5"/>
      <c r="E37" s="5"/>
      <c r="F37" s="5"/>
      <c r="G37" s="5"/>
      <c r="H37" s="5"/>
      <c r="I37" s="5"/>
      <c r="J37" s="5"/>
      <c r="K37" s="5"/>
      <c r="L37" s="239"/>
    </row>
    <row r="38" spans="1:12" ht="16.2">
      <c r="A38" s="938"/>
      <c r="B38" s="357"/>
      <c r="C38" s="13"/>
      <c r="D38" s="5"/>
      <c r="E38" s="5"/>
      <c r="F38" s="5"/>
      <c r="G38" s="5"/>
      <c r="H38" s="5"/>
      <c r="I38" s="5"/>
      <c r="J38" s="5"/>
      <c r="K38" s="5"/>
      <c r="L38" s="239"/>
    </row>
    <row r="39" spans="1:12" ht="16.2">
      <c r="A39" s="938"/>
      <c r="B39" s="357"/>
      <c r="C39" s="13"/>
      <c r="D39" s="5"/>
      <c r="E39" s="5"/>
      <c r="F39" s="5"/>
      <c r="G39" s="5"/>
      <c r="H39" s="5"/>
      <c r="I39" s="5"/>
      <c r="J39" s="5"/>
      <c r="K39" s="5"/>
      <c r="L39" s="239"/>
    </row>
    <row r="40" spans="1:12" ht="16.2">
      <c r="A40" s="938"/>
      <c r="B40" s="358"/>
      <c r="C40" s="15"/>
      <c r="D40" s="16"/>
      <c r="E40" s="16"/>
      <c r="F40" s="16"/>
      <c r="G40" s="16"/>
      <c r="H40" s="16" t="s">
        <v>332</v>
      </c>
      <c r="I40" s="16"/>
      <c r="J40" s="16"/>
      <c r="K40" s="16"/>
      <c r="L40" s="240"/>
    </row>
    <row r="41" spans="1:12" ht="69" customHeight="1">
      <c r="A41" s="938"/>
      <c r="B41" s="356" t="s">
        <v>297</v>
      </c>
      <c r="C41" s="919"/>
      <c r="D41" s="445"/>
      <c r="E41" s="445"/>
      <c r="F41" s="445"/>
      <c r="G41" s="445"/>
      <c r="H41" s="445"/>
      <c r="I41" s="445"/>
      <c r="J41" s="445"/>
      <c r="K41" s="445"/>
      <c r="L41" s="920"/>
    </row>
    <row r="42" spans="1:12" ht="16.2" customHeight="1">
      <c r="A42" s="938"/>
      <c r="B42" s="357"/>
      <c r="C42" s="893"/>
      <c r="D42" s="510"/>
      <c r="E42" s="510"/>
      <c r="F42" s="510"/>
      <c r="G42" s="510"/>
      <c r="H42" s="510"/>
      <c r="I42" s="510"/>
      <c r="J42" s="510"/>
      <c r="K42" s="510"/>
      <c r="L42" s="921"/>
    </row>
    <row r="43" spans="1:12" ht="16.2" customHeight="1">
      <c r="A43" s="938"/>
      <c r="B43" s="357"/>
      <c r="C43" s="893"/>
      <c r="D43" s="510"/>
      <c r="E43" s="510"/>
      <c r="F43" s="510"/>
      <c r="G43" s="510"/>
      <c r="H43" s="510"/>
      <c r="I43" s="510"/>
      <c r="J43" s="510"/>
      <c r="K43" s="510"/>
      <c r="L43" s="921"/>
    </row>
    <row r="44" spans="1:12" ht="16.2" customHeight="1">
      <c r="A44" s="938"/>
      <c r="B44" s="357"/>
      <c r="C44" s="893"/>
      <c r="D44" s="510"/>
      <c r="E44" s="510"/>
      <c r="F44" s="510"/>
      <c r="G44" s="510"/>
      <c r="H44" s="510"/>
      <c r="I44" s="510"/>
      <c r="J44" s="510"/>
      <c r="K44" s="510"/>
      <c r="L44" s="921"/>
    </row>
    <row r="45" spans="1:12" ht="16.2" customHeight="1">
      <c r="A45" s="938"/>
      <c r="B45" s="357"/>
      <c r="C45" s="893"/>
      <c r="D45" s="510"/>
      <c r="E45" s="510"/>
      <c r="F45" s="510"/>
      <c r="G45" s="510"/>
      <c r="H45" s="510"/>
      <c r="I45" s="510"/>
      <c r="J45" s="510"/>
      <c r="K45" s="510"/>
      <c r="L45" s="921"/>
    </row>
    <row r="46" spans="1:12" ht="16.2" customHeight="1">
      <c r="A46" s="938"/>
      <c r="B46" s="358"/>
      <c r="C46" s="894"/>
      <c r="D46" s="513"/>
      <c r="E46" s="513"/>
      <c r="F46" s="513"/>
      <c r="G46" s="513"/>
      <c r="H46" s="513"/>
      <c r="I46" s="513"/>
      <c r="J46" s="513"/>
      <c r="K46" s="513"/>
      <c r="L46" s="922"/>
    </row>
    <row r="47" spans="1:12" ht="69" customHeight="1">
      <c r="A47" s="938"/>
      <c r="B47" s="356" t="s">
        <v>298</v>
      </c>
      <c r="C47" s="919"/>
      <c r="D47" s="445"/>
      <c r="E47" s="445"/>
      <c r="F47" s="445"/>
      <c r="G47" s="445"/>
      <c r="H47" s="445"/>
      <c r="I47" s="445"/>
      <c r="J47" s="445"/>
      <c r="K47" s="445"/>
      <c r="L47" s="920"/>
    </row>
    <row r="48" spans="1:12" ht="13.2" customHeight="1">
      <c r="A48" s="938"/>
      <c r="B48" s="357"/>
      <c r="C48" s="893"/>
      <c r="D48" s="510"/>
      <c r="E48" s="510"/>
      <c r="F48" s="510"/>
      <c r="G48" s="510"/>
      <c r="H48" s="510"/>
      <c r="I48" s="510"/>
      <c r="J48" s="510"/>
      <c r="K48" s="510"/>
      <c r="L48" s="921"/>
    </row>
    <row r="49" spans="1:12" ht="13.2" customHeight="1">
      <c r="A49" s="938"/>
      <c r="B49" s="357"/>
      <c r="C49" s="893"/>
      <c r="D49" s="510"/>
      <c r="E49" s="510"/>
      <c r="F49" s="510"/>
      <c r="G49" s="510"/>
      <c r="H49" s="510"/>
      <c r="I49" s="510"/>
      <c r="J49" s="510"/>
      <c r="K49" s="510"/>
      <c r="L49" s="921"/>
    </row>
    <row r="50" spans="1:12" ht="13.2" customHeight="1">
      <c r="A50" s="938"/>
      <c r="B50" s="357"/>
      <c r="C50" s="893"/>
      <c r="D50" s="510"/>
      <c r="E50" s="510"/>
      <c r="F50" s="510"/>
      <c r="G50" s="510"/>
      <c r="H50" s="510"/>
      <c r="I50" s="510"/>
      <c r="J50" s="510"/>
      <c r="K50" s="510"/>
      <c r="L50" s="921"/>
    </row>
    <row r="51" spans="1:12" ht="13.2" customHeight="1">
      <c r="A51" s="938"/>
      <c r="B51" s="357"/>
      <c r="C51" s="893"/>
      <c r="D51" s="510"/>
      <c r="E51" s="510"/>
      <c r="F51" s="510"/>
      <c r="G51" s="510"/>
      <c r="H51" s="510"/>
      <c r="I51" s="510"/>
      <c r="J51" s="510"/>
      <c r="K51" s="510"/>
      <c r="L51" s="921"/>
    </row>
    <row r="52" spans="1:12" ht="13.2" customHeight="1">
      <c r="A52" s="938"/>
      <c r="B52" s="357"/>
      <c r="C52" s="893"/>
      <c r="D52" s="510"/>
      <c r="E52" s="510"/>
      <c r="F52" s="510"/>
      <c r="G52" s="510"/>
      <c r="H52" s="510"/>
      <c r="I52" s="510"/>
      <c r="J52" s="510"/>
      <c r="K52" s="510"/>
      <c r="L52" s="921"/>
    </row>
    <row r="53" spans="1:12" ht="13.2" customHeight="1">
      <c r="A53" s="938"/>
      <c r="B53" s="357"/>
      <c r="C53" s="893"/>
      <c r="D53" s="510"/>
      <c r="E53" s="510"/>
      <c r="F53" s="510"/>
      <c r="G53" s="510"/>
      <c r="H53" s="510"/>
      <c r="I53" s="510"/>
      <c r="J53" s="510"/>
      <c r="K53" s="510"/>
      <c r="L53" s="921"/>
    </row>
    <row r="54" spans="1:12" ht="13.8" customHeight="1" thickBot="1">
      <c r="A54" s="939"/>
      <c r="B54" s="936"/>
      <c r="C54" s="923"/>
      <c r="D54" s="924"/>
      <c r="E54" s="924"/>
      <c r="F54" s="924"/>
      <c r="G54" s="924"/>
      <c r="H54" s="924"/>
      <c r="I54" s="924"/>
      <c r="J54" s="924"/>
      <c r="K54" s="924"/>
      <c r="L54" s="925"/>
    </row>
    <row r="55" spans="1:12" ht="13.8" thickTop="1">
      <c r="B55" s="21" t="s">
        <v>299</v>
      </c>
    </row>
  </sheetData>
  <mergeCells count="25">
    <mergeCell ref="C47:L54"/>
    <mergeCell ref="A2:L2"/>
    <mergeCell ref="J16:L17"/>
    <mergeCell ref="A18:B19"/>
    <mergeCell ref="C18:G19"/>
    <mergeCell ref="H18:H19"/>
    <mergeCell ref="I18:L19"/>
    <mergeCell ref="I5:K5"/>
    <mergeCell ref="B47:B54"/>
    <mergeCell ref="A22:A54"/>
    <mergeCell ref="B22:B23"/>
    <mergeCell ref="C22:L23"/>
    <mergeCell ref="B24:B25"/>
    <mergeCell ref="E24:F25"/>
    <mergeCell ref="B30:B31"/>
    <mergeCell ref="B32:B40"/>
    <mergeCell ref="B41:B46"/>
    <mergeCell ref="J24:K25"/>
    <mergeCell ref="B26:B27"/>
    <mergeCell ref="B28:B29"/>
    <mergeCell ref="E28:F29"/>
    <mergeCell ref="G28:G29"/>
    <mergeCell ref="J28:K29"/>
    <mergeCell ref="G24:I25"/>
    <mergeCell ref="C41:L46"/>
  </mergeCells>
  <phoneticPr fontId="3"/>
  <pageMargins left="0.7" right="0.7" top="0.75" bottom="0.75" header="0.3" footer="0.3"/>
  <pageSetup paperSize="9" scale="7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7" tint="0.59999389629810485"/>
  </sheetPr>
  <dimension ref="A1:L53"/>
  <sheetViews>
    <sheetView view="pageBreakPreview" zoomScale="60" zoomScaleNormal="100" workbookViewId="0">
      <selection activeCell="K27" sqref="K27"/>
    </sheetView>
  </sheetViews>
  <sheetFormatPr defaultRowHeight="16.2"/>
  <cols>
    <col min="1" max="8" width="9" style="1"/>
    <col min="9" max="9" width="8.88671875" style="1" customWidth="1"/>
    <col min="10" max="264" width="9" style="1"/>
    <col min="265" max="265" width="8.88671875" style="1" customWidth="1"/>
    <col min="266" max="520" width="9" style="1"/>
    <col min="521" max="521" width="8.88671875" style="1" customWidth="1"/>
    <col min="522" max="776" width="9" style="1"/>
    <col min="777" max="777" width="8.88671875" style="1" customWidth="1"/>
    <col min="778" max="1032" width="9" style="1"/>
    <col min="1033" max="1033" width="8.88671875" style="1" customWidth="1"/>
    <col min="1034" max="1288" width="9" style="1"/>
    <col min="1289" max="1289" width="8.88671875" style="1" customWidth="1"/>
    <col min="1290" max="1544" width="9" style="1"/>
    <col min="1545" max="1545" width="8.88671875" style="1" customWidth="1"/>
    <col min="1546" max="1800" width="9" style="1"/>
    <col min="1801" max="1801" width="8.88671875" style="1" customWidth="1"/>
    <col min="1802" max="2056" width="9" style="1"/>
    <col min="2057" max="2057" width="8.88671875" style="1" customWidth="1"/>
    <col min="2058" max="2312" width="9" style="1"/>
    <col min="2313" max="2313" width="8.88671875" style="1" customWidth="1"/>
    <col min="2314" max="2568" width="9" style="1"/>
    <col min="2569" max="2569" width="8.88671875" style="1" customWidth="1"/>
    <col min="2570" max="2824" width="9" style="1"/>
    <col min="2825" max="2825" width="8.88671875" style="1" customWidth="1"/>
    <col min="2826" max="3080" width="9" style="1"/>
    <col min="3081" max="3081" width="8.88671875" style="1" customWidth="1"/>
    <col min="3082" max="3336" width="9" style="1"/>
    <col min="3337" max="3337" width="8.88671875" style="1" customWidth="1"/>
    <col min="3338" max="3592" width="9" style="1"/>
    <col min="3593" max="3593" width="8.88671875" style="1" customWidth="1"/>
    <col min="3594" max="3848" width="9" style="1"/>
    <col min="3849" max="3849" width="8.88671875" style="1" customWidth="1"/>
    <col min="3850" max="4104" width="9" style="1"/>
    <col min="4105" max="4105" width="8.88671875" style="1" customWidth="1"/>
    <col min="4106" max="4360" width="9" style="1"/>
    <col min="4361" max="4361" width="8.88671875" style="1" customWidth="1"/>
    <col min="4362" max="4616" width="9" style="1"/>
    <col min="4617" max="4617" width="8.88671875" style="1" customWidth="1"/>
    <col min="4618" max="4872" width="9" style="1"/>
    <col min="4873" max="4873" width="8.88671875" style="1" customWidth="1"/>
    <col min="4874" max="5128" width="9" style="1"/>
    <col min="5129" max="5129" width="8.88671875" style="1" customWidth="1"/>
    <col min="5130" max="5384" width="9" style="1"/>
    <col min="5385" max="5385" width="8.88671875" style="1" customWidth="1"/>
    <col min="5386" max="5640" width="9" style="1"/>
    <col min="5641" max="5641" width="8.88671875" style="1" customWidth="1"/>
    <col min="5642" max="5896" width="9" style="1"/>
    <col min="5897" max="5897" width="8.88671875" style="1" customWidth="1"/>
    <col min="5898" max="6152" width="9" style="1"/>
    <col min="6153" max="6153" width="8.88671875" style="1" customWidth="1"/>
    <col min="6154" max="6408" width="9" style="1"/>
    <col min="6409" max="6409" width="8.88671875" style="1" customWidth="1"/>
    <col min="6410" max="6664" width="9" style="1"/>
    <col min="6665" max="6665" width="8.88671875" style="1" customWidth="1"/>
    <col min="6666" max="6920" width="9" style="1"/>
    <col min="6921" max="6921" width="8.88671875" style="1" customWidth="1"/>
    <col min="6922" max="7176" width="9" style="1"/>
    <col min="7177" max="7177" width="8.88671875" style="1" customWidth="1"/>
    <col min="7178" max="7432" width="9" style="1"/>
    <col min="7433" max="7433" width="8.88671875" style="1" customWidth="1"/>
    <col min="7434" max="7688" width="9" style="1"/>
    <col min="7689" max="7689" width="8.88671875" style="1" customWidth="1"/>
    <col min="7690" max="7944" width="9" style="1"/>
    <col min="7945" max="7945" width="8.88671875" style="1" customWidth="1"/>
    <col min="7946" max="8200" width="9" style="1"/>
    <col min="8201" max="8201" width="8.88671875" style="1" customWidth="1"/>
    <col min="8202" max="8456" width="9" style="1"/>
    <col min="8457" max="8457" width="8.88671875" style="1" customWidth="1"/>
    <col min="8458" max="8712" width="9" style="1"/>
    <col min="8713" max="8713" width="8.88671875" style="1" customWidth="1"/>
    <col min="8714" max="8968" width="9" style="1"/>
    <col min="8969" max="8969" width="8.88671875" style="1" customWidth="1"/>
    <col min="8970" max="9224" width="9" style="1"/>
    <col min="9225" max="9225" width="8.88671875" style="1" customWidth="1"/>
    <col min="9226" max="9480" width="9" style="1"/>
    <col min="9481" max="9481" width="8.88671875" style="1" customWidth="1"/>
    <col min="9482" max="9736" width="9" style="1"/>
    <col min="9737" max="9737" width="8.88671875" style="1" customWidth="1"/>
    <col min="9738" max="9992" width="9" style="1"/>
    <col min="9993" max="9993" width="8.88671875" style="1" customWidth="1"/>
    <col min="9994" max="10248" width="9" style="1"/>
    <col min="10249" max="10249" width="8.88671875" style="1" customWidth="1"/>
    <col min="10250" max="10504" width="9" style="1"/>
    <col min="10505" max="10505" width="8.88671875" style="1" customWidth="1"/>
    <col min="10506" max="10760" width="9" style="1"/>
    <col min="10761" max="10761" width="8.88671875" style="1" customWidth="1"/>
    <col min="10762" max="11016" width="9" style="1"/>
    <col min="11017" max="11017" width="8.88671875" style="1" customWidth="1"/>
    <col min="11018" max="11272" width="9" style="1"/>
    <col min="11273" max="11273" width="8.88671875" style="1" customWidth="1"/>
    <col min="11274" max="11528" width="9" style="1"/>
    <col min="11529" max="11529" width="8.88671875" style="1" customWidth="1"/>
    <col min="11530" max="11784" width="9" style="1"/>
    <col min="11785" max="11785" width="8.88671875" style="1" customWidth="1"/>
    <col min="11786" max="12040" width="9" style="1"/>
    <col min="12041" max="12041" width="8.88671875" style="1" customWidth="1"/>
    <col min="12042" max="12296" width="9" style="1"/>
    <col min="12297" max="12297" width="8.88671875" style="1" customWidth="1"/>
    <col min="12298" max="12552" width="9" style="1"/>
    <col min="12553" max="12553" width="8.88671875" style="1" customWidth="1"/>
    <col min="12554" max="12808" width="9" style="1"/>
    <col min="12809" max="12809" width="8.88671875" style="1" customWidth="1"/>
    <col min="12810" max="13064" width="9" style="1"/>
    <col min="13065" max="13065" width="8.88671875" style="1" customWidth="1"/>
    <col min="13066" max="13320" width="9" style="1"/>
    <col min="13321" max="13321" width="8.88671875" style="1" customWidth="1"/>
    <col min="13322" max="13576" width="9" style="1"/>
    <col min="13577" max="13577" width="8.88671875" style="1" customWidth="1"/>
    <col min="13578" max="13832" width="9" style="1"/>
    <col min="13833" max="13833" width="8.88671875" style="1" customWidth="1"/>
    <col min="13834" max="14088" width="9" style="1"/>
    <col min="14089" max="14089" width="8.88671875" style="1" customWidth="1"/>
    <col min="14090" max="14344" width="9" style="1"/>
    <col min="14345" max="14345" width="8.88671875" style="1" customWidth="1"/>
    <col min="14346" max="14600" width="9" style="1"/>
    <col min="14601" max="14601" width="8.88671875" style="1" customWidth="1"/>
    <col min="14602" max="14856" width="9" style="1"/>
    <col min="14857" max="14857" width="8.88671875" style="1" customWidth="1"/>
    <col min="14858" max="15112" width="9" style="1"/>
    <col min="15113" max="15113" width="8.88671875" style="1" customWidth="1"/>
    <col min="15114" max="15368" width="9" style="1"/>
    <col min="15369" max="15369" width="8.88671875" style="1" customWidth="1"/>
    <col min="15370" max="15624" width="9" style="1"/>
    <col min="15625" max="15625" width="8.88671875" style="1" customWidth="1"/>
    <col min="15626" max="15880" width="9" style="1"/>
    <col min="15881" max="15881" width="8.88671875" style="1" customWidth="1"/>
    <col min="15882" max="16136" width="9" style="1"/>
    <col min="16137" max="16137" width="8.88671875" style="1" customWidth="1"/>
    <col min="16138" max="16384" width="9" style="1"/>
  </cols>
  <sheetData>
    <row r="1" spans="1:12">
      <c r="A1" s="1" t="s">
        <v>300</v>
      </c>
    </row>
    <row r="3" spans="1:12" ht="19.2">
      <c r="B3" s="252" t="s">
        <v>315</v>
      </c>
      <c r="C3" s="253"/>
      <c r="D3" s="253"/>
      <c r="E3" s="253"/>
      <c r="F3" s="253"/>
      <c r="G3" s="253"/>
      <c r="H3" s="253"/>
      <c r="I3" s="253"/>
      <c r="J3" s="253"/>
      <c r="K3" s="253"/>
      <c r="L3" s="253"/>
    </row>
    <row r="4" spans="1:12" ht="23.25" customHeight="1">
      <c r="B4" s="62" t="s">
        <v>301</v>
      </c>
    </row>
    <row r="7" spans="1:12">
      <c r="A7" s="1" t="s">
        <v>47</v>
      </c>
    </row>
    <row r="9" spans="1:12">
      <c r="A9" s="1" t="s">
        <v>302</v>
      </c>
      <c r="G9" s="1" t="s">
        <v>358</v>
      </c>
      <c r="I9" s="1" t="s">
        <v>189</v>
      </c>
      <c r="J9" s="1" t="s">
        <v>217</v>
      </c>
      <c r="K9" s="1" t="s">
        <v>218</v>
      </c>
    </row>
    <row r="13" spans="1:12">
      <c r="A13" s="1" t="s">
        <v>359</v>
      </c>
    </row>
    <row r="14" spans="1:12">
      <c r="A14" s="1" t="s">
        <v>303</v>
      </c>
    </row>
    <row r="19" spans="1:12">
      <c r="D19" s="1" t="s">
        <v>30</v>
      </c>
    </row>
    <row r="23" spans="1:12">
      <c r="D23" s="1" t="s">
        <v>304</v>
      </c>
    </row>
    <row r="27" spans="1:12">
      <c r="D27" s="1" t="s">
        <v>305</v>
      </c>
    </row>
    <row r="32" spans="1:12">
      <c r="A32" s="210"/>
      <c r="B32" s="210"/>
      <c r="C32" s="210"/>
      <c r="D32" s="210"/>
      <c r="E32" s="210"/>
      <c r="F32" s="210"/>
      <c r="G32" s="210"/>
      <c r="H32" s="210"/>
      <c r="I32" s="210"/>
      <c r="J32" s="210"/>
      <c r="K32" s="210"/>
      <c r="L32" s="210"/>
    </row>
    <row r="33" spans="1:12">
      <c r="A33" s="5"/>
      <c r="B33" s="5" t="s">
        <v>306</v>
      </c>
      <c r="C33" s="5"/>
      <c r="D33" s="5"/>
      <c r="E33" s="5"/>
      <c r="F33" s="5"/>
      <c r="G33" s="5"/>
      <c r="H33" s="5"/>
      <c r="I33" s="5"/>
      <c r="J33" s="5"/>
      <c r="K33" s="5"/>
      <c r="L33" s="5"/>
    </row>
    <row r="35" spans="1:12">
      <c r="C35" s="1" t="s">
        <v>307</v>
      </c>
      <c r="F35" s="16" t="s">
        <v>360</v>
      </c>
      <c r="G35" s="16" t="s">
        <v>308</v>
      </c>
      <c r="H35" s="16"/>
      <c r="I35" s="16"/>
      <c r="J35" s="16"/>
      <c r="K35" s="16"/>
    </row>
    <row r="39" spans="1:12">
      <c r="C39" s="1" t="s">
        <v>309</v>
      </c>
      <c r="F39" s="16"/>
      <c r="G39" s="16"/>
      <c r="H39" s="16"/>
      <c r="I39" s="16"/>
      <c r="J39" s="16"/>
      <c r="K39" s="16"/>
    </row>
    <row r="41" spans="1:12">
      <c r="F41" s="16"/>
      <c r="G41" s="16"/>
      <c r="H41" s="16"/>
      <c r="I41" s="16"/>
      <c r="J41" s="16"/>
      <c r="K41" s="16"/>
    </row>
    <row r="43" spans="1:12">
      <c r="C43" s="1" t="s">
        <v>310</v>
      </c>
    </row>
    <row r="45" spans="1:12">
      <c r="D45" s="1" t="s">
        <v>311</v>
      </c>
      <c r="F45" s="16"/>
      <c r="G45" s="16"/>
      <c r="H45" s="16"/>
      <c r="I45" s="16"/>
      <c r="J45" s="16"/>
      <c r="K45" s="16"/>
    </row>
    <row r="47" spans="1:12">
      <c r="D47" s="1" t="s">
        <v>312</v>
      </c>
      <c r="F47" s="16"/>
      <c r="G47" s="16"/>
      <c r="H47" s="16"/>
      <c r="I47" s="16"/>
      <c r="J47" s="16"/>
      <c r="K47" s="16"/>
    </row>
    <row r="49" spans="2:11">
      <c r="D49" s="1" t="s">
        <v>313</v>
      </c>
      <c r="F49" s="16"/>
      <c r="G49" s="16"/>
      <c r="H49" s="16"/>
      <c r="I49" s="16"/>
      <c r="J49" s="16"/>
      <c r="K49" s="16"/>
    </row>
    <row r="53" spans="2:11">
      <c r="B53" s="1" t="s">
        <v>314</v>
      </c>
    </row>
  </sheetData>
  <phoneticPr fontId="3"/>
  <pageMargins left="0.82" right="0.41" top="0.98425196850393704" bottom="0.4" header="0.51181102362204722" footer="0.23"/>
  <pageSetup paperSize="9" scale="8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dimension ref="B2:C89"/>
  <sheetViews>
    <sheetView view="pageBreakPreview" zoomScale="85" zoomScaleNormal="100" zoomScaleSheetLayoutView="85" workbookViewId="0">
      <selection activeCell="E59" sqref="E59"/>
    </sheetView>
  </sheetViews>
  <sheetFormatPr defaultRowHeight="13.2"/>
  <cols>
    <col min="1" max="1" width="4.88671875" customWidth="1"/>
    <col min="2" max="2" width="10.88671875" customWidth="1"/>
    <col min="3" max="3" width="26.6640625" customWidth="1"/>
    <col min="5" max="5" width="20.5546875" customWidth="1"/>
    <col min="8" max="8" width="11.33203125" customWidth="1"/>
  </cols>
  <sheetData>
    <row r="2" spans="2:3">
      <c r="B2" t="s">
        <v>444</v>
      </c>
    </row>
    <row r="4" spans="2:3">
      <c r="B4" s="329" t="s">
        <v>434</v>
      </c>
      <c r="C4" t="s">
        <v>445</v>
      </c>
    </row>
    <row r="6" spans="2:3">
      <c r="B6" s="329" t="s">
        <v>434</v>
      </c>
      <c r="C6" t="s">
        <v>471</v>
      </c>
    </row>
    <row r="8" spans="2:3">
      <c r="B8" s="329" t="s">
        <v>437</v>
      </c>
      <c r="C8" t="s">
        <v>435</v>
      </c>
    </row>
    <row r="10" spans="2:3">
      <c r="B10" s="329" t="s">
        <v>436</v>
      </c>
      <c r="C10" t="s">
        <v>446</v>
      </c>
    </row>
    <row r="12" spans="2:3">
      <c r="B12" s="329" t="s">
        <v>436</v>
      </c>
      <c r="C12" t="s">
        <v>447</v>
      </c>
    </row>
    <row r="14" spans="2:3">
      <c r="B14" s="329" t="s">
        <v>436</v>
      </c>
      <c r="C14" t="s">
        <v>448</v>
      </c>
    </row>
    <row r="16" spans="2:3">
      <c r="B16" s="329" t="s">
        <v>436</v>
      </c>
      <c r="C16" t="s">
        <v>449</v>
      </c>
    </row>
    <row r="17" spans="2:3">
      <c r="B17" s="329"/>
    </row>
    <row r="18" spans="2:3">
      <c r="B18" s="329" t="s">
        <v>436</v>
      </c>
      <c r="C18" t="s">
        <v>450</v>
      </c>
    </row>
    <row r="20" spans="2:3">
      <c r="B20" s="329" t="s">
        <v>436</v>
      </c>
      <c r="C20" t="s">
        <v>451</v>
      </c>
    </row>
    <row r="22" spans="2:3">
      <c r="B22" s="329" t="s">
        <v>436</v>
      </c>
      <c r="C22" t="s">
        <v>452</v>
      </c>
    </row>
    <row r="24" spans="2:3">
      <c r="B24" s="329" t="s">
        <v>436</v>
      </c>
      <c r="C24" s="330" t="s">
        <v>453</v>
      </c>
    </row>
    <row r="26" spans="2:3">
      <c r="B26" s="329" t="s">
        <v>436</v>
      </c>
      <c r="C26" t="s">
        <v>454</v>
      </c>
    </row>
    <row r="27" spans="2:3">
      <c r="C27" t="s">
        <v>455</v>
      </c>
    </row>
    <row r="29" spans="2:3">
      <c r="B29" s="329" t="s">
        <v>436</v>
      </c>
      <c r="C29" t="s">
        <v>456</v>
      </c>
    </row>
    <row r="31" spans="2:3">
      <c r="B31" s="329" t="s">
        <v>436</v>
      </c>
      <c r="C31" t="s">
        <v>472</v>
      </c>
    </row>
    <row r="33" spans="2:3">
      <c r="B33" s="329" t="s">
        <v>436</v>
      </c>
      <c r="C33" t="s">
        <v>473</v>
      </c>
    </row>
    <row r="34" spans="2:3">
      <c r="B34" s="329"/>
    </row>
    <row r="35" spans="2:3">
      <c r="B35" s="329" t="s">
        <v>436</v>
      </c>
      <c r="C35" t="s">
        <v>457</v>
      </c>
    </row>
    <row r="37" spans="2:3">
      <c r="B37" s="329" t="s">
        <v>436</v>
      </c>
      <c r="C37" t="s">
        <v>458</v>
      </c>
    </row>
    <row r="38" spans="2:3">
      <c r="C38" t="s">
        <v>459</v>
      </c>
    </row>
    <row r="40" spans="2:3">
      <c r="B40" s="329" t="s">
        <v>436</v>
      </c>
      <c r="C40" t="s">
        <v>440</v>
      </c>
    </row>
    <row r="41" spans="2:3">
      <c r="B41" s="329"/>
    </row>
    <row r="42" spans="2:3">
      <c r="B42" s="329" t="s">
        <v>437</v>
      </c>
      <c r="C42" t="s">
        <v>507</v>
      </c>
    </row>
    <row r="44" spans="2:3">
      <c r="B44" s="329" t="s">
        <v>437</v>
      </c>
      <c r="C44" t="s">
        <v>460</v>
      </c>
    </row>
    <row r="45" spans="2:3">
      <c r="B45" s="329"/>
    </row>
    <row r="46" spans="2:3">
      <c r="B46" s="329" t="s">
        <v>437</v>
      </c>
      <c r="C46" t="s">
        <v>443</v>
      </c>
    </row>
    <row r="48" spans="2:3" ht="31.2" customHeight="1"/>
    <row r="51" spans="2:3">
      <c r="B51" t="s">
        <v>461</v>
      </c>
    </row>
    <row r="53" spans="2:3">
      <c r="B53" s="329" t="s">
        <v>436</v>
      </c>
      <c r="C53" t="s">
        <v>435</v>
      </c>
    </row>
    <row r="55" spans="2:3">
      <c r="B55" s="329" t="s">
        <v>436</v>
      </c>
      <c r="C55" t="s">
        <v>462</v>
      </c>
    </row>
    <row r="57" spans="2:3">
      <c r="B57" s="329" t="s">
        <v>436</v>
      </c>
      <c r="C57" t="s">
        <v>463</v>
      </c>
    </row>
    <row r="59" spans="2:3">
      <c r="B59" s="329" t="s">
        <v>436</v>
      </c>
      <c r="C59" t="s">
        <v>438</v>
      </c>
    </row>
    <row r="61" spans="2:3">
      <c r="B61" s="329" t="s">
        <v>436</v>
      </c>
      <c r="C61" t="s">
        <v>464</v>
      </c>
    </row>
    <row r="63" spans="2:3">
      <c r="B63" s="329" t="s">
        <v>436</v>
      </c>
      <c r="C63" t="s">
        <v>465</v>
      </c>
    </row>
    <row r="64" spans="2:3">
      <c r="C64" t="s">
        <v>466</v>
      </c>
    </row>
    <row r="66" spans="2:3">
      <c r="B66" s="329" t="s">
        <v>436</v>
      </c>
      <c r="C66" t="s">
        <v>457</v>
      </c>
    </row>
    <row r="68" spans="2:3">
      <c r="B68" s="329" t="s">
        <v>436</v>
      </c>
      <c r="C68" t="s">
        <v>467</v>
      </c>
    </row>
    <row r="69" spans="2:3">
      <c r="C69" t="s">
        <v>468</v>
      </c>
    </row>
    <row r="71" spans="2:3">
      <c r="B71" s="329" t="s">
        <v>436</v>
      </c>
      <c r="C71" t="s">
        <v>469</v>
      </c>
    </row>
    <row r="73" spans="2:3">
      <c r="B73" s="329" t="s">
        <v>436</v>
      </c>
      <c r="C73" t="s">
        <v>439</v>
      </c>
    </row>
    <row r="75" spans="2:3">
      <c r="B75" s="329" t="s">
        <v>436</v>
      </c>
      <c r="C75" t="s">
        <v>440</v>
      </c>
    </row>
    <row r="77" spans="2:3">
      <c r="B77" s="329" t="s">
        <v>437</v>
      </c>
      <c r="C77" t="s">
        <v>506</v>
      </c>
    </row>
    <row r="79" spans="2:3">
      <c r="B79" s="329" t="s">
        <v>436</v>
      </c>
      <c r="C79" t="s">
        <v>441</v>
      </c>
    </row>
    <row r="80" spans="2:3">
      <c r="B80" s="329"/>
    </row>
    <row r="81" spans="2:3">
      <c r="B81" s="329" t="s">
        <v>436</v>
      </c>
      <c r="C81" t="s">
        <v>442</v>
      </c>
    </row>
    <row r="82" spans="2:3">
      <c r="B82" s="329"/>
    </row>
    <row r="83" spans="2:3">
      <c r="B83" s="329"/>
    </row>
    <row r="84" spans="2:3">
      <c r="B84" s="329"/>
    </row>
    <row r="85" spans="2:3">
      <c r="B85" s="329"/>
    </row>
    <row r="86" spans="2:3">
      <c r="B86" s="329"/>
    </row>
    <row r="89" spans="2:3" ht="31.2" customHeight="1"/>
  </sheetData>
  <phoneticPr fontId="3"/>
  <hyperlinks>
    <hyperlink ref="C24" r:id="rId1"/>
  </hyperlinks>
  <pageMargins left="0.2" right="0.21" top="0.56999999999999995" bottom="0.36" header="0.3" footer="0.3"/>
  <pageSetup paperSize="9" orientation="portrait" r:id="rId2"/>
  <rowBreaks count="1" manualBreakCount="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59999389629810485"/>
  </sheetPr>
  <dimension ref="A1:AN99"/>
  <sheetViews>
    <sheetView zoomScale="85" zoomScaleNormal="85" workbookViewId="0">
      <pane xSplit="3" ySplit="2" topLeftCell="D3" activePane="bottomRight" state="frozen"/>
      <selection activeCell="E16" sqref="E16"/>
      <selection pane="topRight" activeCell="E16" sqref="E16"/>
      <selection pane="bottomLeft" activeCell="E16" sqref="E16"/>
      <selection pane="bottomRight" activeCell="K4" sqref="K4"/>
    </sheetView>
  </sheetViews>
  <sheetFormatPr defaultRowHeight="13.2"/>
  <cols>
    <col min="1" max="1" width="7.33203125" customWidth="1"/>
    <col min="2" max="2" width="11" bestFit="1" customWidth="1"/>
    <col min="3" max="3" width="11.77734375" customWidth="1"/>
    <col min="4" max="4" width="10.6640625" customWidth="1"/>
    <col min="5" max="5" width="9.88671875" style="333" bestFit="1" customWidth="1"/>
    <col min="6" max="6" width="5.77734375" style="272" customWidth="1"/>
    <col min="7" max="7" width="8.88671875" style="272"/>
    <col min="9" max="9" width="22" customWidth="1"/>
    <col min="10" max="10" width="13.6640625" style="272" customWidth="1"/>
    <col min="11" max="11" width="8.21875" customWidth="1"/>
    <col min="12" max="12" width="11.44140625" customWidth="1"/>
    <col min="20" max="20" width="28.109375" customWidth="1"/>
    <col min="21" max="22" width="9.88671875" bestFit="1" customWidth="1"/>
    <col min="23" max="23" width="9.88671875" customWidth="1"/>
    <col min="24" max="24" width="18.77734375" customWidth="1"/>
    <col min="25" max="25" width="10.77734375" customWidth="1"/>
    <col min="26" max="26" width="11.77734375" customWidth="1"/>
    <col min="27" max="28" width="9.88671875" bestFit="1" customWidth="1"/>
    <col min="29" max="29" width="9.88671875" customWidth="1"/>
    <col min="30" max="30" width="8.6640625" customWidth="1"/>
    <col min="31" max="31" width="16.5546875" customWidth="1"/>
    <col min="32" max="32" width="6.6640625" bestFit="1" customWidth="1"/>
    <col min="33" max="33" width="13.44140625" customWidth="1"/>
    <col min="34" max="34" width="10.5546875" customWidth="1"/>
    <col min="35" max="35" width="9.5546875" customWidth="1"/>
    <col min="36" max="36" width="13.109375" customWidth="1"/>
    <col min="37" max="37" width="22" customWidth="1"/>
    <col min="38" max="38" width="18.6640625" customWidth="1"/>
    <col min="39" max="39" width="15.33203125" customWidth="1"/>
    <col min="40" max="40" width="13.33203125" customWidth="1"/>
  </cols>
  <sheetData>
    <row r="1" spans="1:40" s="271" customFormat="1" ht="13.2" customHeight="1">
      <c r="A1" s="346" t="s">
        <v>334</v>
      </c>
      <c r="B1" s="346" t="s">
        <v>335</v>
      </c>
      <c r="C1" s="349" t="s">
        <v>383</v>
      </c>
      <c r="D1" s="350"/>
      <c r="E1" s="350"/>
      <c r="F1" s="350"/>
      <c r="G1" s="350"/>
      <c r="H1" s="350"/>
      <c r="I1" s="350"/>
      <c r="J1" s="351"/>
      <c r="K1" s="347" t="s">
        <v>388</v>
      </c>
      <c r="L1" s="274" t="s">
        <v>382</v>
      </c>
      <c r="M1" s="346" t="s">
        <v>346</v>
      </c>
      <c r="N1" s="346" t="s">
        <v>347</v>
      </c>
      <c r="O1" s="346"/>
      <c r="P1" s="346"/>
      <c r="Q1" s="346"/>
      <c r="R1" s="346"/>
      <c r="S1" s="346"/>
      <c r="T1" s="347" t="s">
        <v>387</v>
      </c>
      <c r="U1" s="346" t="s">
        <v>352</v>
      </c>
      <c r="V1" s="346"/>
      <c r="W1" s="347" t="s">
        <v>430</v>
      </c>
      <c r="X1" s="347" t="s">
        <v>384</v>
      </c>
      <c r="Y1" s="346" t="s">
        <v>343</v>
      </c>
      <c r="Z1" s="346"/>
      <c r="AA1" s="346" t="s">
        <v>390</v>
      </c>
      <c r="AB1" s="346"/>
      <c r="AC1" s="347" t="s">
        <v>431</v>
      </c>
      <c r="AD1" s="347" t="s">
        <v>389</v>
      </c>
      <c r="AE1" s="346" t="s">
        <v>406</v>
      </c>
      <c r="AF1" s="346"/>
      <c r="AG1" s="346"/>
      <c r="AH1" s="346"/>
      <c r="AI1" s="346"/>
      <c r="AJ1" s="346"/>
      <c r="AK1" s="346"/>
      <c r="AL1" s="346"/>
      <c r="AM1" s="344" t="s">
        <v>508</v>
      </c>
      <c r="AN1" s="331" t="s">
        <v>474</v>
      </c>
    </row>
    <row r="2" spans="1:40" s="272" customFormat="1" ht="25.8" customHeight="1">
      <c r="A2" s="346"/>
      <c r="B2" s="346"/>
      <c r="C2" s="277" t="s">
        <v>336</v>
      </c>
      <c r="D2" s="277" t="s">
        <v>337</v>
      </c>
      <c r="E2" s="278" t="s">
        <v>340</v>
      </c>
      <c r="F2" s="277" t="s">
        <v>341</v>
      </c>
      <c r="G2" s="277" t="s">
        <v>342</v>
      </c>
      <c r="H2" s="277" t="s">
        <v>339</v>
      </c>
      <c r="I2" s="277" t="s">
        <v>338</v>
      </c>
      <c r="J2" s="277" t="s">
        <v>386</v>
      </c>
      <c r="K2" s="348"/>
      <c r="L2" s="276" t="s">
        <v>372</v>
      </c>
      <c r="M2" s="346"/>
      <c r="N2" s="277" t="s">
        <v>348</v>
      </c>
      <c r="O2" s="277" t="s">
        <v>349</v>
      </c>
      <c r="P2" s="276" t="s">
        <v>374</v>
      </c>
      <c r="Q2" s="276" t="s">
        <v>375</v>
      </c>
      <c r="R2" s="277" t="s">
        <v>350</v>
      </c>
      <c r="S2" s="277" t="s">
        <v>351</v>
      </c>
      <c r="T2" s="348"/>
      <c r="U2" s="277" t="s">
        <v>353</v>
      </c>
      <c r="V2" s="277" t="s">
        <v>354</v>
      </c>
      <c r="W2" s="352"/>
      <c r="X2" s="352"/>
      <c r="Y2" s="276" t="s">
        <v>376</v>
      </c>
      <c r="Z2" s="276" t="s">
        <v>377</v>
      </c>
      <c r="AA2" s="292" t="s">
        <v>391</v>
      </c>
      <c r="AB2" s="292" t="s">
        <v>392</v>
      </c>
      <c r="AC2" s="352"/>
      <c r="AD2" s="348"/>
      <c r="AE2" s="294" t="s">
        <v>395</v>
      </c>
      <c r="AF2" s="294" t="s">
        <v>407</v>
      </c>
      <c r="AG2" s="294" t="s">
        <v>396</v>
      </c>
      <c r="AH2" s="294" t="s">
        <v>401</v>
      </c>
      <c r="AI2" s="294" t="s">
        <v>397</v>
      </c>
      <c r="AJ2" s="294" t="s">
        <v>405</v>
      </c>
      <c r="AK2" s="294" t="s">
        <v>403</v>
      </c>
      <c r="AL2" s="294" t="s">
        <v>404</v>
      </c>
      <c r="AM2" s="345"/>
      <c r="AN2" s="331" t="s">
        <v>475</v>
      </c>
    </row>
    <row r="3" spans="1:40" ht="66">
      <c r="A3" s="275">
        <f t="shared" ref="A3" si="0">IF(B3&lt;&gt;"",ROW()-3,"")</f>
        <v>0</v>
      </c>
      <c r="B3" s="285">
        <v>123456789</v>
      </c>
      <c r="C3" s="285" t="s">
        <v>480</v>
      </c>
      <c r="D3" s="285" t="s">
        <v>481</v>
      </c>
      <c r="E3" s="290">
        <v>9925</v>
      </c>
      <c r="F3" s="286" t="s">
        <v>380</v>
      </c>
      <c r="G3" s="286" t="s">
        <v>470</v>
      </c>
      <c r="H3" s="285" t="s">
        <v>489</v>
      </c>
      <c r="I3" s="287" t="s">
        <v>482</v>
      </c>
      <c r="J3" s="288" t="s">
        <v>483</v>
      </c>
      <c r="K3" s="286">
        <v>1</v>
      </c>
      <c r="L3" s="286" t="s">
        <v>381</v>
      </c>
      <c r="M3" s="289">
        <v>215000</v>
      </c>
      <c r="N3" s="286" t="s">
        <v>373</v>
      </c>
      <c r="O3" s="286"/>
      <c r="P3" s="286"/>
      <c r="Q3" s="286"/>
      <c r="R3" s="286" t="s">
        <v>373</v>
      </c>
      <c r="S3" s="286"/>
      <c r="T3" s="334" t="s">
        <v>492</v>
      </c>
      <c r="U3" s="290">
        <v>45419</v>
      </c>
      <c r="V3" s="290">
        <v>45422</v>
      </c>
      <c r="W3" s="290">
        <v>45413</v>
      </c>
      <c r="X3" s="288" t="s">
        <v>385</v>
      </c>
      <c r="Y3" s="286" t="s">
        <v>484</v>
      </c>
      <c r="Z3" s="286" t="s">
        <v>485</v>
      </c>
      <c r="AA3" s="296">
        <v>45422</v>
      </c>
      <c r="AB3" s="296">
        <v>45423</v>
      </c>
      <c r="AC3" s="296">
        <v>45432</v>
      </c>
      <c r="AD3" s="295">
        <v>2</v>
      </c>
      <c r="AE3" s="306" t="s">
        <v>498</v>
      </c>
      <c r="AF3" s="340">
        <v>9999</v>
      </c>
      <c r="AG3" s="306" t="s">
        <v>499</v>
      </c>
      <c r="AH3" s="306">
        <v>888</v>
      </c>
      <c r="AI3" s="335" t="s">
        <v>494</v>
      </c>
      <c r="AJ3" s="306">
        <v>987654</v>
      </c>
      <c r="AK3" s="306" t="s">
        <v>500</v>
      </c>
      <c r="AL3" s="306" t="s">
        <v>501</v>
      </c>
      <c r="AM3" s="339">
        <v>50000</v>
      </c>
      <c r="AN3" s="332" t="s">
        <v>487</v>
      </c>
    </row>
    <row r="4" spans="1:40">
      <c r="A4" s="275" t="str">
        <f>IF(B4&lt;&gt;"",ROW()-3,"")</f>
        <v/>
      </c>
      <c r="B4" s="285"/>
      <c r="C4" s="285"/>
      <c r="D4" s="285"/>
      <c r="E4" s="290"/>
      <c r="F4" s="286"/>
      <c r="G4" s="286"/>
      <c r="H4" s="285"/>
      <c r="I4" s="287"/>
      <c r="J4" s="288"/>
      <c r="K4" s="286"/>
      <c r="L4" s="286"/>
      <c r="M4" s="289"/>
      <c r="N4" s="286"/>
      <c r="O4" s="286"/>
      <c r="P4" s="286"/>
      <c r="Q4" s="286"/>
      <c r="R4" s="286"/>
      <c r="S4" s="286"/>
      <c r="T4" s="293"/>
      <c r="U4" s="290"/>
      <c r="V4" s="290"/>
      <c r="W4" s="290"/>
      <c r="X4" s="288"/>
      <c r="Y4" s="286"/>
      <c r="Z4" s="286"/>
      <c r="AA4" s="296"/>
      <c r="AB4" s="296"/>
      <c r="AC4" s="296"/>
      <c r="AD4" s="295"/>
      <c r="AE4" s="306"/>
      <c r="AF4" s="340"/>
      <c r="AG4" s="306"/>
      <c r="AH4" s="306"/>
      <c r="AI4" s="335"/>
      <c r="AJ4" s="306"/>
      <c r="AK4" s="306"/>
      <c r="AL4" s="306"/>
      <c r="AM4" s="339"/>
      <c r="AN4" s="332"/>
    </row>
    <row r="5" spans="1:40">
      <c r="A5" s="275" t="str">
        <f t="shared" ref="A5:A68" si="1">IF(B5&lt;&gt;"",ROW()-3,"")</f>
        <v/>
      </c>
      <c r="B5" s="285"/>
      <c r="C5" s="285"/>
      <c r="D5" s="285"/>
      <c r="E5" s="290"/>
      <c r="F5" s="286"/>
      <c r="G5" s="286"/>
      <c r="H5" s="285"/>
      <c r="I5" s="287"/>
      <c r="J5" s="288"/>
      <c r="K5" s="286"/>
      <c r="L5" s="286"/>
      <c r="M5" s="289"/>
      <c r="N5" s="286"/>
      <c r="O5" s="286"/>
      <c r="P5" s="286"/>
      <c r="Q5" s="286"/>
      <c r="R5" s="286"/>
      <c r="S5" s="286"/>
      <c r="T5" s="293"/>
      <c r="U5" s="290"/>
      <c r="V5" s="290"/>
      <c r="W5" s="290"/>
      <c r="X5" s="288"/>
      <c r="Y5" s="286"/>
      <c r="Z5" s="286"/>
      <c r="AA5" s="296"/>
      <c r="AB5" s="296"/>
      <c r="AC5" s="296"/>
      <c r="AD5" s="295"/>
      <c r="AE5" s="306"/>
      <c r="AF5" s="340"/>
      <c r="AG5" s="306"/>
      <c r="AH5" s="306"/>
      <c r="AI5" s="335"/>
      <c r="AJ5" s="306"/>
      <c r="AK5" s="306"/>
      <c r="AL5" s="306"/>
      <c r="AM5" s="339"/>
      <c r="AN5" s="332"/>
    </row>
    <row r="6" spans="1:40">
      <c r="A6" s="275" t="str">
        <f t="shared" si="1"/>
        <v/>
      </c>
      <c r="B6" s="285"/>
      <c r="C6" s="285"/>
      <c r="D6" s="285"/>
      <c r="E6" s="290"/>
      <c r="F6" s="286"/>
      <c r="G6" s="286"/>
      <c r="H6" s="285"/>
      <c r="I6" s="287"/>
      <c r="J6" s="288"/>
      <c r="K6" s="286"/>
      <c r="L6" s="286"/>
      <c r="M6" s="289"/>
      <c r="N6" s="286"/>
      <c r="O6" s="286"/>
      <c r="P6" s="286"/>
      <c r="Q6" s="286"/>
      <c r="R6" s="286"/>
      <c r="S6" s="286"/>
      <c r="T6" s="293"/>
      <c r="U6" s="290"/>
      <c r="V6" s="290"/>
      <c r="W6" s="290"/>
      <c r="X6" s="288"/>
      <c r="Y6" s="286"/>
      <c r="Z6" s="286"/>
      <c r="AA6" s="296"/>
      <c r="AB6" s="296"/>
      <c r="AC6" s="296"/>
      <c r="AD6" s="295"/>
      <c r="AE6" s="306"/>
      <c r="AF6" s="340"/>
      <c r="AG6" s="306"/>
      <c r="AH6" s="306"/>
      <c r="AI6" s="335"/>
      <c r="AJ6" s="306"/>
      <c r="AK6" s="306"/>
      <c r="AL6" s="306"/>
      <c r="AM6" s="339"/>
      <c r="AN6" s="332"/>
    </row>
    <row r="7" spans="1:40">
      <c r="A7" s="275" t="str">
        <f t="shared" si="1"/>
        <v/>
      </c>
      <c r="B7" s="285"/>
      <c r="C7" s="285"/>
      <c r="D7" s="285"/>
      <c r="E7" s="290"/>
      <c r="F7" s="286"/>
      <c r="G7" s="286"/>
      <c r="H7" s="285"/>
      <c r="I7" s="287"/>
      <c r="J7" s="288"/>
      <c r="K7" s="286"/>
      <c r="L7" s="286"/>
      <c r="M7" s="289"/>
      <c r="N7" s="286"/>
      <c r="O7" s="286"/>
      <c r="P7" s="286"/>
      <c r="Q7" s="286"/>
      <c r="R7" s="286"/>
      <c r="S7" s="286"/>
      <c r="T7" s="293"/>
      <c r="U7" s="290"/>
      <c r="V7" s="290"/>
      <c r="W7" s="290"/>
      <c r="X7" s="288"/>
      <c r="Y7" s="286"/>
      <c r="Z7" s="286"/>
      <c r="AA7" s="296"/>
      <c r="AB7" s="296"/>
      <c r="AC7" s="296"/>
      <c r="AD7" s="295"/>
      <c r="AE7" s="306"/>
      <c r="AF7" s="340"/>
      <c r="AG7" s="306"/>
      <c r="AH7" s="306"/>
      <c r="AI7" s="335"/>
      <c r="AJ7" s="306"/>
      <c r="AK7" s="306"/>
      <c r="AL7" s="306"/>
      <c r="AM7" s="339"/>
      <c r="AN7" s="332"/>
    </row>
    <row r="8" spans="1:40">
      <c r="A8" s="275" t="str">
        <f t="shared" si="1"/>
        <v/>
      </c>
      <c r="B8" s="285"/>
      <c r="C8" s="285"/>
      <c r="D8" s="285"/>
      <c r="E8" s="290"/>
      <c r="F8" s="286"/>
      <c r="G8" s="286"/>
      <c r="H8" s="285"/>
      <c r="I8" s="287"/>
      <c r="J8" s="288"/>
      <c r="K8" s="286"/>
      <c r="L8" s="286"/>
      <c r="M8" s="289"/>
      <c r="N8" s="286"/>
      <c r="O8" s="286"/>
      <c r="P8" s="286"/>
      <c r="Q8" s="286"/>
      <c r="R8" s="286"/>
      <c r="S8" s="286"/>
      <c r="T8" s="293"/>
      <c r="U8" s="290"/>
      <c r="V8" s="290"/>
      <c r="W8" s="290"/>
      <c r="X8" s="288"/>
      <c r="Y8" s="286"/>
      <c r="Z8" s="286"/>
      <c r="AA8" s="296"/>
      <c r="AB8" s="296"/>
      <c r="AC8" s="296"/>
      <c r="AD8" s="295"/>
      <c r="AE8" s="306"/>
      <c r="AF8" s="340"/>
      <c r="AG8" s="306"/>
      <c r="AH8" s="306"/>
      <c r="AI8" s="335"/>
      <c r="AJ8" s="306"/>
      <c r="AK8" s="306"/>
      <c r="AL8" s="306"/>
      <c r="AM8" s="339"/>
      <c r="AN8" s="332"/>
    </row>
    <row r="9" spans="1:40">
      <c r="A9" s="275" t="str">
        <f t="shared" si="1"/>
        <v/>
      </c>
      <c r="B9" s="285"/>
      <c r="C9" s="285"/>
      <c r="D9" s="285"/>
      <c r="E9" s="290"/>
      <c r="F9" s="286"/>
      <c r="G9" s="286"/>
      <c r="H9" s="285"/>
      <c r="I9" s="287"/>
      <c r="J9" s="288"/>
      <c r="K9" s="286"/>
      <c r="L9" s="286"/>
      <c r="M9" s="289"/>
      <c r="N9" s="286"/>
      <c r="O9" s="286"/>
      <c r="P9" s="286"/>
      <c r="Q9" s="286"/>
      <c r="R9" s="286"/>
      <c r="S9" s="286"/>
      <c r="T9" s="293"/>
      <c r="U9" s="290"/>
      <c r="V9" s="290"/>
      <c r="W9" s="290"/>
      <c r="X9" s="288"/>
      <c r="Y9" s="286"/>
      <c r="Z9" s="286"/>
      <c r="AA9" s="296"/>
      <c r="AB9" s="296"/>
      <c r="AC9" s="296"/>
      <c r="AD9" s="295"/>
      <c r="AE9" s="306"/>
      <c r="AF9" s="340"/>
      <c r="AG9" s="306"/>
      <c r="AH9" s="306"/>
      <c r="AI9" s="335"/>
      <c r="AJ9" s="306"/>
      <c r="AK9" s="306"/>
      <c r="AL9" s="306"/>
      <c r="AM9" s="339"/>
      <c r="AN9" s="332"/>
    </row>
    <row r="10" spans="1:40">
      <c r="A10" s="275" t="str">
        <f t="shared" si="1"/>
        <v/>
      </c>
      <c r="B10" s="285"/>
      <c r="C10" s="285"/>
      <c r="D10" s="285"/>
      <c r="E10" s="290"/>
      <c r="F10" s="286"/>
      <c r="G10" s="286"/>
      <c r="H10" s="285"/>
      <c r="I10" s="287"/>
      <c r="J10" s="288"/>
      <c r="K10" s="286"/>
      <c r="L10" s="286"/>
      <c r="M10" s="289"/>
      <c r="N10" s="286"/>
      <c r="O10" s="286"/>
      <c r="P10" s="286"/>
      <c r="Q10" s="286"/>
      <c r="R10" s="286"/>
      <c r="S10" s="286"/>
      <c r="T10" s="293"/>
      <c r="U10" s="290"/>
      <c r="V10" s="290"/>
      <c r="W10" s="290"/>
      <c r="X10" s="288"/>
      <c r="Y10" s="286"/>
      <c r="Z10" s="286"/>
      <c r="AA10" s="296"/>
      <c r="AB10" s="296"/>
      <c r="AC10" s="296"/>
      <c r="AD10" s="295"/>
      <c r="AE10" s="306"/>
      <c r="AF10" s="340"/>
      <c r="AG10" s="306"/>
      <c r="AH10" s="306"/>
      <c r="AI10" s="335"/>
      <c r="AJ10" s="306"/>
      <c r="AK10" s="306"/>
      <c r="AL10" s="306"/>
      <c r="AM10" s="339"/>
      <c r="AN10" s="332"/>
    </row>
    <row r="11" spans="1:40">
      <c r="A11" s="275" t="str">
        <f t="shared" si="1"/>
        <v/>
      </c>
      <c r="B11" s="285"/>
      <c r="C11" s="285"/>
      <c r="D11" s="285"/>
      <c r="E11" s="290"/>
      <c r="F11" s="286"/>
      <c r="G11" s="286"/>
      <c r="H11" s="285"/>
      <c r="I11" s="287"/>
      <c r="J11" s="288"/>
      <c r="K11" s="286"/>
      <c r="L11" s="286"/>
      <c r="M11" s="289"/>
      <c r="N11" s="286"/>
      <c r="O11" s="286"/>
      <c r="P11" s="286"/>
      <c r="Q11" s="286"/>
      <c r="R11" s="286"/>
      <c r="S11" s="286"/>
      <c r="T11" s="293"/>
      <c r="U11" s="290"/>
      <c r="V11" s="290"/>
      <c r="W11" s="290"/>
      <c r="X11" s="288"/>
      <c r="Y11" s="286"/>
      <c r="Z11" s="286"/>
      <c r="AA11" s="296"/>
      <c r="AB11" s="296"/>
      <c r="AC11" s="296"/>
      <c r="AD11" s="295"/>
      <c r="AE11" s="306"/>
      <c r="AF11" s="340"/>
      <c r="AG11" s="306"/>
      <c r="AH11" s="306"/>
      <c r="AI11" s="335"/>
      <c r="AJ11" s="306"/>
      <c r="AK11" s="306"/>
      <c r="AL11" s="306"/>
      <c r="AM11" s="339"/>
      <c r="AN11" s="332"/>
    </row>
    <row r="12" spans="1:40">
      <c r="A12" s="275" t="str">
        <f t="shared" si="1"/>
        <v/>
      </c>
      <c r="B12" s="285"/>
      <c r="C12" s="285"/>
      <c r="D12" s="285"/>
      <c r="E12" s="290"/>
      <c r="F12" s="286"/>
      <c r="G12" s="286"/>
      <c r="H12" s="285"/>
      <c r="I12" s="287"/>
      <c r="J12" s="288"/>
      <c r="K12" s="286"/>
      <c r="L12" s="286"/>
      <c r="M12" s="289"/>
      <c r="N12" s="286"/>
      <c r="O12" s="286"/>
      <c r="P12" s="286"/>
      <c r="Q12" s="286"/>
      <c r="R12" s="286"/>
      <c r="S12" s="286"/>
      <c r="T12" s="293"/>
      <c r="U12" s="290"/>
      <c r="V12" s="290"/>
      <c r="W12" s="290"/>
      <c r="X12" s="288"/>
      <c r="Y12" s="286"/>
      <c r="Z12" s="286"/>
      <c r="AA12" s="296"/>
      <c r="AB12" s="296"/>
      <c r="AC12" s="296"/>
      <c r="AD12" s="295"/>
      <c r="AE12" s="306"/>
      <c r="AF12" s="340"/>
      <c r="AG12" s="306"/>
      <c r="AH12" s="306"/>
      <c r="AI12" s="335"/>
      <c r="AJ12" s="306"/>
      <c r="AK12" s="306"/>
      <c r="AL12" s="306"/>
      <c r="AM12" s="339"/>
      <c r="AN12" s="332"/>
    </row>
    <row r="13" spans="1:40">
      <c r="A13" s="275" t="str">
        <f t="shared" si="1"/>
        <v/>
      </c>
      <c r="B13" s="285"/>
      <c r="C13" s="285"/>
      <c r="D13" s="285"/>
      <c r="E13" s="290"/>
      <c r="F13" s="286"/>
      <c r="G13" s="286"/>
      <c r="H13" s="285"/>
      <c r="I13" s="287"/>
      <c r="J13" s="288"/>
      <c r="K13" s="286"/>
      <c r="L13" s="286"/>
      <c r="M13" s="289"/>
      <c r="N13" s="286"/>
      <c r="O13" s="286"/>
      <c r="P13" s="286"/>
      <c r="Q13" s="286"/>
      <c r="R13" s="286"/>
      <c r="S13" s="286"/>
      <c r="T13" s="293"/>
      <c r="U13" s="290"/>
      <c r="V13" s="290"/>
      <c r="W13" s="290"/>
      <c r="X13" s="288"/>
      <c r="Y13" s="286"/>
      <c r="Z13" s="286"/>
      <c r="AA13" s="296"/>
      <c r="AB13" s="296"/>
      <c r="AC13" s="296"/>
      <c r="AD13" s="295"/>
      <c r="AE13" s="306"/>
      <c r="AF13" s="340"/>
      <c r="AG13" s="306"/>
      <c r="AH13" s="306"/>
      <c r="AI13" s="335"/>
      <c r="AJ13" s="306"/>
      <c r="AK13" s="306"/>
      <c r="AL13" s="306"/>
      <c r="AM13" s="339"/>
      <c r="AN13" s="332"/>
    </row>
    <row r="14" spans="1:40">
      <c r="A14" s="275" t="str">
        <f t="shared" si="1"/>
        <v/>
      </c>
      <c r="B14" s="285"/>
      <c r="C14" s="285"/>
      <c r="D14" s="285"/>
      <c r="E14" s="290"/>
      <c r="F14" s="286"/>
      <c r="G14" s="286"/>
      <c r="H14" s="285"/>
      <c r="I14" s="287"/>
      <c r="J14" s="288"/>
      <c r="K14" s="286"/>
      <c r="L14" s="286"/>
      <c r="M14" s="289"/>
      <c r="N14" s="286"/>
      <c r="O14" s="286"/>
      <c r="P14" s="286"/>
      <c r="Q14" s="286"/>
      <c r="R14" s="286"/>
      <c r="S14" s="286"/>
      <c r="T14" s="293"/>
      <c r="U14" s="290"/>
      <c r="V14" s="290"/>
      <c r="W14" s="290"/>
      <c r="X14" s="288"/>
      <c r="Y14" s="286"/>
      <c r="Z14" s="286"/>
      <c r="AA14" s="296"/>
      <c r="AB14" s="296"/>
      <c r="AC14" s="296"/>
      <c r="AD14" s="295"/>
      <c r="AE14" s="306"/>
      <c r="AF14" s="340"/>
      <c r="AG14" s="306"/>
      <c r="AH14" s="306"/>
      <c r="AI14" s="335"/>
      <c r="AJ14" s="306"/>
      <c r="AK14" s="306"/>
      <c r="AL14" s="306"/>
      <c r="AM14" s="339"/>
      <c r="AN14" s="332"/>
    </row>
    <row r="15" spans="1:40">
      <c r="A15" s="275" t="str">
        <f t="shared" si="1"/>
        <v/>
      </c>
      <c r="B15" s="285"/>
      <c r="C15" s="285"/>
      <c r="D15" s="285"/>
      <c r="E15" s="290"/>
      <c r="F15" s="286"/>
      <c r="G15" s="286"/>
      <c r="H15" s="285"/>
      <c r="I15" s="287"/>
      <c r="J15" s="288"/>
      <c r="K15" s="286"/>
      <c r="L15" s="286"/>
      <c r="M15" s="289"/>
      <c r="N15" s="286"/>
      <c r="O15" s="286"/>
      <c r="P15" s="286"/>
      <c r="Q15" s="286"/>
      <c r="R15" s="286"/>
      <c r="S15" s="286"/>
      <c r="T15" s="293"/>
      <c r="U15" s="290"/>
      <c r="V15" s="290"/>
      <c r="W15" s="290"/>
      <c r="X15" s="288"/>
      <c r="Y15" s="286"/>
      <c r="Z15" s="286"/>
      <c r="AA15" s="296"/>
      <c r="AB15" s="296"/>
      <c r="AC15" s="296"/>
      <c r="AD15" s="295"/>
      <c r="AE15" s="306"/>
      <c r="AF15" s="340"/>
      <c r="AG15" s="306"/>
      <c r="AH15" s="306"/>
      <c r="AI15" s="335"/>
      <c r="AJ15" s="306"/>
      <c r="AK15" s="306"/>
      <c r="AL15" s="306"/>
      <c r="AM15" s="339"/>
      <c r="AN15" s="332"/>
    </row>
    <row r="16" spans="1:40">
      <c r="A16" s="275" t="str">
        <f t="shared" si="1"/>
        <v/>
      </c>
      <c r="B16" s="285"/>
      <c r="C16" s="285"/>
      <c r="D16" s="285"/>
      <c r="E16" s="290"/>
      <c r="F16" s="286"/>
      <c r="G16" s="286"/>
      <c r="H16" s="285"/>
      <c r="I16" s="287"/>
      <c r="J16" s="288"/>
      <c r="K16" s="286"/>
      <c r="L16" s="286"/>
      <c r="M16" s="289"/>
      <c r="N16" s="286"/>
      <c r="O16" s="286"/>
      <c r="P16" s="286"/>
      <c r="Q16" s="286"/>
      <c r="R16" s="286"/>
      <c r="S16" s="286"/>
      <c r="T16" s="293"/>
      <c r="U16" s="290"/>
      <c r="V16" s="290"/>
      <c r="W16" s="290"/>
      <c r="X16" s="288"/>
      <c r="Y16" s="286"/>
      <c r="Z16" s="286"/>
      <c r="AA16" s="296"/>
      <c r="AB16" s="296"/>
      <c r="AC16" s="296"/>
      <c r="AD16" s="295"/>
      <c r="AE16" s="306"/>
      <c r="AF16" s="340"/>
      <c r="AG16" s="306"/>
      <c r="AH16" s="306"/>
      <c r="AI16" s="335"/>
      <c r="AJ16" s="306"/>
      <c r="AK16" s="306"/>
      <c r="AL16" s="306"/>
      <c r="AM16" s="339"/>
      <c r="AN16" s="332"/>
    </row>
    <row r="17" spans="1:40">
      <c r="A17" s="275" t="str">
        <f t="shared" si="1"/>
        <v/>
      </c>
      <c r="B17" s="285"/>
      <c r="C17" s="285"/>
      <c r="D17" s="285"/>
      <c r="E17" s="290"/>
      <c r="F17" s="286"/>
      <c r="G17" s="286"/>
      <c r="H17" s="285"/>
      <c r="I17" s="287"/>
      <c r="J17" s="288"/>
      <c r="K17" s="286"/>
      <c r="L17" s="286"/>
      <c r="M17" s="289"/>
      <c r="N17" s="286"/>
      <c r="O17" s="286"/>
      <c r="P17" s="286"/>
      <c r="Q17" s="286"/>
      <c r="R17" s="286"/>
      <c r="S17" s="286"/>
      <c r="T17" s="293"/>
      <c r="U17" s="290"/>
      <c r="V17" s="290"/>
      <c r="W17" s="290"/>
      <c r="X17" s="288"/>
      <c r="Y17" s="286"/>
      <c r="Z17" s="286"/>
      <c r="AA17" s="296"/>
      <c r="AB17" s="296"/>
      <c r="AC17" s="296"/>
      <c r="AD17" s="295"/>
      <c r="AE17" s="306"/>
      <c r="AF17" s="340"/>
      <c r="AG17" s="306"/>
      <c r="AH17" s="306"/>
      <c r="AI17" s="335"/>
      <c r="AJ17" s="306"/>
      <c r="AK17" s="306"/>
      <c r="AL17" s="306"/>
      <c r="AM17" s="339"/>
      <c r="AN17" s="332"/>
    </row>
    <row r="18" spans="1:40">
      <c r="A18" s="275" t="str">
        <f t="shared" si="1"/>
        <v/>
      </c>
      <c r="B18" s="285"/>
      <c r="C18" s="285"/>
      <c r="D18" s="285"/>
      <c r="E18" s="290"/>
      <c r="F18" s="286"/>
      <c r="G18" s="286"/>
      <c r="H18" s="285"/>
      <c r="I18" s="287"/>
      <c r="J18" s="288"/>
      <c r="K18" s="286"/>
      <c r="L18" s="286"/>
      <c r="M18" s="289"/>
      <c r="N18" s="286"/>
      <c r="O18" s="286"/>
      <c r="P18" s="286"/>
      <c r="Q18" s="286"/>
      <c r="R18" s="286"/>
      <c r="S18" s="286"/>
      <c r="T18" s="293"/>
      <c r="U18" s="290"/>
      <c r="V18" s="290"/>
      <c r="W18" s="290"/>
      <c r="X18" s="288"/>
      <c r="Y18" s="286"/>
      <c r="Z18" s="286"/>
      <c r="AA18" s="296"/>
      <c r="AB18" s="296"/>
      <c r="AC18" s="296"/>
      <c r="AD18" s="295"/>
      <c r="AE18" s="306"/>
      <c r="AF18" s="340"/>
      <c r="AG18" s="306"/>
      <c r="AH18" s="306"/>
      <c r="AI18" s="335"/>
      <c r="AJ18" s="306"/>
      <c r="AK18" s="306"/>
      <c r="AL18" s="306"/>
      <c r="AM18" s="339"/>
      <c r="AN18" s="332"/>
    </row>
    <row r="19" spans="1:40">
      <c r="A19" s="275" t="str">
        <f t="shared" si="1"/>
        <v/>
      </c>
      <c r="B19" s="285"/>
      <c r="C19" s="285"/>
      <c r="D19" s="285"/>
      <c r="E19" s="290"/>
      <c r="F19" s="286"/>
      <c r="G19" s="286"/>
      <c r="H19" s="285"/>
      <c r="I19" s="287"/>
      <c r="J19" s="288"/>
      <c r="K19" s="286"/>
      <c r="L19" s="286"/>
      <c r="M19" s="289"/>
      <c r="N19" s="286"/>
      <c r="O19" s="286"/>
      <c r="P19" s="286"/>
      <c r="Q19" s="286"/>
      <c r="R19" s="286"/>
      <c r="S19" s="286"/>
      <c r="T19" s="293"/>
      <c r="U19" s="290"/>
      <c r="V19" s="290"/>
      <c r="W19" s="290"/>
      <c r="X19" s="288"/>
      <c r="Y19" s="286"/>
      <c r="Z19" s="286"/>
      <c r="AA19" s="296"/>
      <c r="AB19" s="296"/>
      <c r="AC19" s="296"/>
      <c r="AD19" s="295"/>
      <c r="AE19" s="306"/>
      <c r="AF19" s="340"/>
      <c r="AG19" s="306"/>
      <c r="AH19" s="306"/>
      <c r="AI19" s="335"/>
      <c r="AJ19" s="306"/>
      <c r="AK19" s="306"/>
      <c r="AL19" s="306"/>
      <c r="AM19" s="339"/>
      <c r="AN19" s="332"/>
    </row>
    <row r="20" spans="1:40">
      <c r="A20" s="275" t="str">
        <f t="shared" si="1"/>
        <v/>
      </c>
      <c r="B20" s="285"/>
      <c r="C20" s="285"/>
      <c r="D20" s="285"/>
      <c r="E20" s="290"/>
      <c r="F20" s="286"/>
      <c r="G20" s="286"/>
      <c r="H20" s="285"/>
      <c r="I20" s="287"/>
      <c r="J20" s="288"/>
      <c r="K20" s="286"/>
      <c r="L20" s="286"/>
      <c r="M20" s="289"/>
      <c r="N20" s="286"/>
      <c r="O20" s="286"/>
      <c r="P20" s="286"/>
      <c r="Q20" s="286"/>
      <c r="R20" s="286"/>
      <c r="S20" s="286"/>
      <c r="T20" s="293"/>
      <c r="U20" s="290"/>
      <c r="V20" s="290"/>
      <c r="W20" s="290"/>
      <c r="X20" s="288"/>
      <c r="Y20" s="286"/>
      <c r="Z20" s="286"/>
      <c r="AA20" s="296"/>
      <c r="AB20" s="296"/>
      <c r="AC20" s="296"/>
      <c r="AD20" s="295"/>
      <c r="AE20" s="306"/>
      <c r="AF20" s="340"/>
      <c r="AG20" s="306"/>
      <c r="AH20" s="306"/>
      <c r="AI20" s="335"/>
      <c r="AJ20" s="306"/>
      <c r="AK20" s="306"/>
      <c r="AL20" s="306"/>
      <c r="AM20" s="339"/>
      <c r="AN20" s="332"/>
    </row>
    <row r="21" spans="1:40">
      <c r="A21" s="275" t="str">
        <f t="shared" si="1"/>
        <v/>
      </c>
      <c r="B21" s="285"/>
      <c r="C21" s="285"/>
      <c r="D21" s="285"/>
      <c r="E21" s="290"/>
      <c r="F21" s="286"/>
      <c r="G21" s="286"/>
      <c r="H21" s="285"/>
      <c r="I21" s="287"/>
      <c r="J21" s="288"/>
      <c r="K21" s="286"/>
      <c r="L21" s="286"/>
      <c r="M21" s="289"/>
      <c r="N21" s="286"/>
      <c r="O21" s="286"/>
      <c r="P21" s="286"/>
      <c r="Q21" s="286"/>
      <c r="R21" s="286"/>
      <c r="S21" s="286"/>
      <c r="T21" s="293"/>
      <c r="U21" s="290"/>
      <c r="V21" s="290"/>
      <c r="W21" s="290"/>
      <c r="X21" s="288"/>
      <c r="Y21" s="286"/>
      <c r="Z21" s="286"/>
      <c r="AA21" s="296"/>
      <c r="AB21" s="296"/>
      <c r="AC21" s="296"/>
      <c r="AD21" s="295"/>
      <c r="AE21" s="306"/>
      <c r="AF21" s="340"/>
      <c r="AG21" s="306"/>
      <c r="AH21" s="306"/>
      <c r="AI21" s="335"/>
      <c r="AJ21" s="306"/>
      <c r="AK21" s="306"/>
      <c r="AL21" s="306"/>
      <c r="AM21" s="339"/>
      <c r="AN21" s="332"/>
    </row>
    <row r="22" spans="1:40">
      <c r="A22" s="275" t="str">
        <f t="shared" si="1"/>
        <v/>
      </c>
      <c r="B22" s="285"/>
      <c r="C22" s="285"/>
      <c r="D22" s="285"/>
      <c r="E22" s="290"/>
      <c r="F22" s="286"/>
      <c r="G22" s="286"/>
      <c r="H22" s="285"/>
      <c r="I22" s="287"/>
      <c r="J22" s="288"/>
      <c r="K22" s="286"/>
      <c r="L22" s="286"/>
      <c r="M22" s="289"/>
      <c r="N22" s="286"/>
      <c r="O22" s="286"/>
      <c r="P22" s="286"/>
      <c r="Q22" s="286"/>
      <c r="R22" s="286"/>
      <c r="S22" s="286"/>
      <c r="T22" s="293"/>
      <c r="U22" s="290"/>
      <c r="V22" s="290"/>
      <c r="W22" s="290"/>
      <c r="X22" s="288"/>
      <c r="Y22" s="286"/>
      <c r="Z22" s="286"/>
      <c r="AA22" s="296"/>
      <c r="AB22" s="296"/>
      <c r="AC22" s="296"/>
      <c r="AD22" s="295"/>
      <c r="AE22" s="306"/>
      <c r="AF22" s="340"/>
      <c r="AG22" s="306"/>
      <c r="AH22" s="306"/>
      <c r="AI22" s="335"/>
      <c r="AJ22" s="306"/>
      <c r="AK22" s="306"/>
      <c r="AL22" s="306"/>
      <c r="AM22" s="339"/>
      <c r="AN22" s="332"/>
    </row>
    <row r="23" spans="1:40">
      <c r="A23" s="275" t="str">
        <f t="shared" si="1"/>
        <v/>
      </c>
      <c r="B23" s="285"/>
      <c r="C23" s="285"/>
      <c r="D23" s="285"/>
      <c r="E23" s="290"/>
      <c r="F23" s="286"/>
      <c r="G23" s="286"/>
      <c r="H23" s="285"/>
      <c r="I23" s="287"/>
      <c r="J23" s="288"/>
      <c r="K23" s="286"/>
      <c r="L23" s="286"/>
      <c r="M23" s="289"/>
      <c r="N23" s="286"/>
      <c r="O23" s="286"/>
      <c r="P23" s="286"/>
      <c r="Q23" s="286"/>
      <c r="R23" s="286"/>
      <c r="S23" s="286"/>
      <c r="T23" s="293"/>
      <c r="U23" s="290"/>
      <c r="V23" s="290"/>
      <c r="W23" s="290"/>
      <c r="X23" s="288"/>
      <c r="Y23" s="286"/>
      <c r="Z23" s="286"/>
      <c r="AA23" s="296"/>
      <c r="AB23" s="296"/>
      <c r="AC23" s="296"/>
      <c r="AD23" s="295"/>
      <c r="AE23" s="306"/>
      <c r="AF23" s="340"/>
      <c r="AG23" s="306"/>
      <c r="AH23" s="306"/>
      <c r="AI23" s="335"/>
      <c r="AJ23" s="306"/>
      <c r="AK23" s="306"/>
      <c r="AL23" s="306"/>
      <c r="AM23" s="339"/>
      <c r="AN23" s="332"/>
    </row>
    <row r="24" spans="1:40">
      <c r="A24" s="275" t="str">
        <f t="shared" si="1"/>
        <v/>
      </c>
      <c r="B24" s="285"/>
      <c r="C24" s="285"/>
      <c r="D24" s="285"/>
      <c r="E24" s="290"/>
      <c r="F24" s="286"/>
      <c r="G24" s="286"/>
      <c r="H24" s="285"/>
      <c r="I24" s="287"/>
      <c r="J24" s="288"/>
      <c r="K24" s="286"/>
      <c r="L24" s="286"/>
      <c r="M24" s="289"/>
      <c r="N24" s="286"/>
      <c r="O24" s="286"/>
      <c r="P24" s="286"/>
      <c r="Q24" s="286"/>
      <c r="R24" s="286"/>
      <c r="S24" s="286"/>
      <c r="T24" s="293"/>
      <c r="U24" s="290"/>
      <c r="V24" s="290"/>
      <c r="W24" s="290"/>
      <c r="X24" s="288"/>
      <c r="Y24" s="286"/>
      <c r="Z24" s="286"/>
      <c r="AA24" s="296"/>
      <c r="AB24" s="296"/>
      <c r="AC24" s="296"/>
      <c r="AD24" s="295"/>
      <c r="AE24" s="306"/>
      <c r="AF24" s="340"/>
      <c r="AG24" s="306"/>
      <c r="AH24" s="306"/>
      <c r="AI24" s="335"/>
      <c r="AJ24" s="306"/>
      <c r="AK24" s="306"/>
      <c r="AL24" s="306"/>
      <c r="AM24" s="339"/>
      <c r="AN24" s="332"/>
    </row>
    <row r="25" spans="1:40">
      <c r="A25" s="275" t="str">
        <f t="shared" si="1"/>
        <v/>
      </c>
      <c r="B25" s="285"/>
      <c r="C25" s="285"/>
      <c r="D25" s="285"/>
      <c r="E25" s="290"/>
      <c r="F25" s="286"/>
      <c r="G25" s="286"/>
      <c r="H25" s="285"/>
      <c r="I25" s="287"/>
      <c r="J25" s="288"/>
      <c r="K25" s="286"/>
      <c r="L25" s="286"/>
      <c r="M25" s="289"/>
      <c r="N25" s="286"/>
      <c r="O25" s="286"/>
      <c r="P25" s="286"/>
      <c r="Q25" s="286"/>
      <c r="R25" s="286"/>
      <c r="S25" s="286"/>
      <c r="T25" s="293"/>
      <c r="U25" s="290"/>
      <c r="V25" s="290"/>
      <c r="W25" s="290"/>
      <c r="X25" s="288"/>
      <c r="Y25" s="286"/>
      <c r="Z25" s="286"/>
      <c r="AA25" s="296"/>
      <c r="AB25" s="296"/>
      <c r="AC25" s="296"/>
      <c r="AD25" s="295"/>
      <c r="AE25" s="306"/>
      <c r="AF25" s="340"/>
      <c r="AG25" s="306"/>
      <c r="AH25" s="306"/>
      <c r="AI25" s="335"/>
      <c r="AJ25" s="306"/>
      <c r="AK25" s="306"/>
      <c r="AL25" s="306"/>
      <c r="AM25" s="339"/>
      <c r="AN25" s="332"/>
    </row>
    <row r="26" spans="1:40">
      <c r="A26" s="275" t="str">
        <f t="shared" si="1"/>
        <v/>
      </c>
      <c r="B26" s="285"/>
      <c r="C26" s="285"/>
      <c r="D26" s="285"/>
      <c r="E26" s="290"/>
      <c r="F26" s="286"/>
      <c r="G26" s="286"/>
      <c r="H26" s="285"/>
      <c r="I26" s="287"/>
      <c r="J26" s="288"/>
      <c r="K26" s="286"/>
      <c r="L26" s="286"/>
      <c r="M26" s="289"/>
      <c r="N26" s="286"/>
      <c r="O26" s="286"/>
      <c r="P26" s="286"/>
      <c r="Q26" s="286"/>
      <c r="R26" s="286"/>
      <c r="S26" s="286"/>
      <c r="T26" s="293"/>
      <c r="U26" s="290"/>
      <c r="V26" s="290"/>
      <c r="W26" s="290"/>
      <c r="X26" s="288"/>
      <c r="Y26" s="286"/>
      <c r="Z26" s="286"/>
      <c r="AA26" s="296"/>
      <c r="AB26" s="296"/>
      <c r="AC26" s="296"/>
      <c r="AD26" s="295"/>
      <c r="AE26" s="306"/>
      <c r="AF26" s="340"/>
      <c r="AG26" s="306"/>
      <c r="AH26" s="306"/>
      <c r="AI26" s="335"/>
      <c r="AJ26" s="306"/>
      <c r="AK26" s="306"/>
      <c r="AL26" s="306"/>
      <c r="AM26" s="339"/>
      <c r="AN26" s="332"/>
    </row>
    <row r="27" spans="1:40">
      <c r="A27" s="275" t="str">
        <f t="shared" si="1"/>
        <v/>
      </c>
      <c r="B27" s="285"/>
      <c r="C27" s="285"/>
      <c r="D27" s="285"/>
      <c r="E27" s="290"/>
      <c r="F27" s="286"/>
      <c r="G27" s="286"/>
      <c r="H27" s="285"/>
      <c r="I27" s="287"/>
      <c r="J27" s="288"/>
      <c r="K27" s="286"/>
      <c r="L27" s="286"/>
      <c r="M27" s="289"/>
      <c r="N27" s="286"/>
      <c r="O27" s="286"/>
      <c r="P27" s="286"/>
      <c r="Q27" s="286"/>
      <c r="R27" s="286"/>
      <c r="S27" s="286"/>
      <c r="T27" s="293"/>
      <c r="U27" s="290"/>
      <c r="V27" s="290"/>
      <c r="W27" s="290"/>
      <c r="X27" s="288"/>
      <c r="Y27" s="286"/>
      <c r="Z27" s="286"/>
      <c r="AA27" s="296"/>
      <c r="AB27" s="296"/>
      <c r="AC27" s="296"/>
      <c r="AD27" s="295"/>
      <c r="AE27" s="306"/>
      <c r="AF27" s="340"/>
      <c r="AG27" s="306"/>
      <c r="AH27" s="306"/>
      <c r="AI27" s="335"/>
      <c r="AJ27" s="306"/>
      <c r="AK27" s="306"/>
      <c r="AL27" s="306"/>
      <c r="AM27" s="339"/>
      <c r="AN27" s="332"/>
    </row>
    <row r="28" spans="1:40">
      <c r="A28" s="275" t="str">
        <f t="shared" si="1"/>
        <v/>
      </c>
      <c r="B28" s="285"/>
      <c r="C28" s="285"/>
      <c r="D28" s="285"/>
      <c r="E28" s="290"/>
      <c r="F28" s="286"/>
      <c r="G28" s="286"/>
      <c r="H28" s="285"/>
      <c r="I28" s="287"/>
      <c r="J28" s="288"/>
      <c r="K28" s="286"/>
      <c r="L28" s="286"/>
      <c r="M28" s="289"/>
      <c r="N28" s="286"/>
      <c r="O28" s="286"/>
      <c r="P28" s="286"/>
      <c r="Q28" s="286"/>
      <c r="R28" s="286"/>
      <c r="S28" s="286"/>
      <c r="T28" s="293"/>
      <c r="U28" s="290"/>
      <c r="V28" s="290"/>
      <c r="W28" s="290"/>
      <c r="X28" s="288"/>
      <c r="Y28" s="286"/>
      <c r="Z28" s="286"/>
      <c r="AA28" s="296"/>
      <c r="AB28" s="296"/>
      <c r="AC28" s="296"/>
      <c r="AD28" s="295"/>
      <c r="AE28" s="306"/>
      <c r="AF28" s="340"/>
      <c r="AG28" s="306"/>
      <c r="AH28" s="306"/>
      <c r="AI28" s="335"/>
      <c r="AJ28" s="306"/>
      <c r="AK28" s="306"/>
      <c r="AL28" s="306"/>
      <c r="AM28" s="339"/>
      <c r="AN28" s="332"/>
    </row>
    <row r="29" spans="1:40">
      <c r="A29" s="275" t="str">
        <f t="shared" si="1"/>
        <v/>
      </c>
      <c r="B29" s="285"/>
      <c r="C29" s="285"/>
      <c r="D29" s="285"/>
      <c r="E29" s="290"/>
      <c r="F29" s="286"/>
      <c r="G29" s="286"/>
      <c r="H29" s="285"/>
      <c r="I29" s="287"/>
      <c r="J29" s="288"/>
      <c r="K29" s="286"/>
      <c r="L29" s="286"/>
      <c r="M29" s="289"/>
      <c r="N29" s="286"/>
      <c r="O29" s="286"/>
      <c r="P29" s="286"/>
      <c r="Q29" s="286"/>
      <c r="R29" s="286"/>
      <c r="S29" s="286"/>
      <c r="T29" s="293"/>
      <c r="U29" s="290"/>
      <c r="V29" s="290"/>
      <c r="W29" s="290"/>
      <c r="X29" s="288"/>
      <c r="Y29" s="286"/>
      <c r="Z29" s="286"/>
      <c r="AA29" s="296"/>
      <c r="AB29" s="296"/>
      <c r="AC29" s="296"/>
      <c r="AD29" s="295"/>
      <c r="AE29" s="306"/>
      <c r="AF29" s="340"/>
      <c r="AG29" s="306"/>
      <c r="AH29" s="306"/>
      <c r="AI29" s="335"/>
      <c r="AJ29" s="306"/>
      <c r="AK29" s="306"/>
      <c r="AL29" s="306"/>
      <c r="AM29" s="339"/>
      <c r="AN29" s="332"/>
    </row>
    <row r="30" spans="1:40">
      <c r="A30" s="275" t="str">
        <f t="shared" si="1"/>
        <v/>
      </c>
      <c r="B30" s="285"/>
      <c r="C30" s="285"/>
      <c r="D30" s="285"/>
      <c r="E30" s="290"/>
      <c r="F30" s="286"/>
      <c r="G30" s="286"/>
      <c r="H30" s="285"/>
      <c r="I30" s="287"/>
      <c r="J30" s="288"/>
      <c r="K30" s="286"/>
      <c r="L30" s="286"/>
      <c r="M30" s="289"/>
      <c r="N30" s="286"/>
      <c r="O30" s="286"/>
      <c r="P30" s="286"/>
      <c r="Q30" s="286"/>
      <c r="R30" s="286"/>
      <c r="S30" s="286"/>
      <c r="T30" s="293"/>
      <c r="U30" s="290"/>
      <c r="V30" s="290"/>
      <c r="W30" s="290"/>
      <c r="X30" s="288"/>
      <c r="Y30" s="286"/>
      <c r="Z30" s="286"/>
      <c r="AA30" s="296"/>
      <c r="AB30" s="296"/>
      <c r="AC30" s="296"/>
      <c r="AD30" s="295"/>
      <c r="AE30" s="306"/>
      <c r="AF30" s="340"/>
      <c r="AG30" s="306"/>
      <c r="AH30" s="306"/>
      <c r="AI30" s="335"/>
      <c r="AJ30" s="306"/>
      <c r="AK30" s="306"/>
      <c r="AL30" s="306"/>
      <c r="AM30" s="339"/>
      <c r="AN30" s="332"/>
    </row>
    <row r="31" spans="1:40">
      <c r="A31" s="275" t="str">
        <f t="shared" si="1"/>
        <v/>
      </c>
      <c r="B31" s="285"/>
      <c r="C31" s="285"/>
      <c r="D31" s="285"/>
      <c r="E31" s="290"/>
      <c r="F31" s="286"/>
      <c r="G31" s="286"/>
      <c r="H31" s="285"/>
      <c r="I31" s="287"/>
      <c r="J31" s="288"/>
      <c r="K31" s="286"/>
      <c r="L31" s="286"/>
      <c r="M31" s="289"/>
      <c r="N31" s="286"/>
      <c r="O31" s="286"/>
      <c r="P31" s="286"/>
      <c r="Q31" s="286"/>
      <c r="R31" s="286"/>
      <c r="S31" s="286"/>
      <c r="T31" s="293"/>
      <c r="U31" s="290"/>
      <c r="V31" s="290"/>
      <c r="W31" s="290"/>
      <c r="X31" s="288"/>
      <c r="Y31" s="286"/>
      <c r="Z31" s="286"/>
      <c r="AA31" s="296"/>
      <c r="AB31" s="296"/>
      <c r="AC31" s="296"/>
      <c r="AD31" s="295"/>
      <c r="AE31" s="306"/>
      <c r="AF31" s="340"/>
      <c r="AG31" s="306"/>
      <c r="AH31" s="306"/>
      <c r="AI31" s="335"/>
      <c r="AJ31" s="306"/>
      <c r="AK31" s="306"/>
      <c r="AL31" s="306"/>
      <c r="AM31" s="339"/>
      <c r="AN31" s="332"/>
    </row>
    <row r="32" spans="1:40">
      <c r="A32" s="275" t="str">
        <f t="shared" si="1"/>
        <v/>
      </c>
      <c r="B32" s="285"/>
      <c r="C32" s="285"/>
      <c r="D32" s="285"/>
      <c r="E32" s="290"/>
      <c r="F32" s="286"/>
      <c r="G32" s="286"/>
      <c r="H32" s="285"/>
      <c r="I32" s="287"/>
      <c r="J32" s="288"/>
      <c r="K32" s="286"/>
      <c r="L32" s="286"/>
      <c r="M32" s="289"/>
      <c r="N32" s="286"/>
      <c r="O32" s="286"/>
      <c r="P32" s="286"/>
      <c r="Q32" s="286"/>
      <c r="R32" s="286"/>
      <c r="S32" s="286"/>
      <c r="T32" s="293"/>
      <c r="U32" s="290"/>
      <c r="V32" s="290"/>
      <c r="W32" s="290"/>
      <c r="X32" s="288"/>
      <c r="Y32" s="286"/>
      <c r="Z32" s="286"/>
      <c r="AA32" s="296"/>
      <c r="AB32" s="296"/>
      <c r="AC32" s="296"/>
      <c r="AD32" s="295"/>
      <c r="AE32" s="306"/>
      <c r="AF32" s="340"/>
      <c r="AG32" s="306"/>
      <c r="AH32" s="306"/>
      <c r="AI32" s="335"/>
      <c r="AJ32" s="306"/>
      <c r="AK32" s="306"/>
      <c r="AL32" s="306"/>
      <c r="AM32" s="339"/>
      <c r="AN32" s="332"/>
    </row>
    <row r="33" spans="1:40">
      <c r="A33" s="275" t="str">
        <f t="shared" si="1"/>
        <v/>
      </c>
      <c r="B33" s="285"/>
      <c r="C33" s="285"/>
      <c r="D33" s="285"/>
      <c r="E33" s="290"/>
      <c r="F33" s="286"/>
      <c r="G33" s="286"/>
      <c r="H33" s="285"/>
      <c r="I33" s="287"/>
      <c r="J33" s="288"/>
      <c r="K33" s="286"/>
      <c r="L33" s="286"/>
      <c r="M33" s="289"/>
      <c r="N33" s="286"/>
      <c r="O33" s="286"/>
      <c r="P33" s="286"/>
      <c r="Q33" s="286"/>
      <c r="R33" s="286"/>
      <c r="S33" s="286"/>
      <c r="T33" s="293"/>
      <c r="U33" s="290"/>
      <c r="V33" s="290"/>
      <c r="W33" s="290"/>
      <c r="X33" s="288"/>
      <c r="Y33" s="286"/>
      <c r="Z33" s="286"/>
      <c r="AA33" s="296"/>
      <c r="AB33" s="296"/>
      <c r="AC33" s="296"/>
      <c r="AD33" s="295"/>
      <c r="AE33" s="306"/>
      <c r="AF33" s="340"/>
      <c r="AG33" s="306"/>
      <c r="AH33" s="306"/>
      <c r="AI33" s="335"/>
      <c r="AJ33" s="306"/>
      <c r="AK33" s="306"/>
      <c r="AL33" s="306"/>
      <c r="AM33" s="339"/>
      <c r="AN33" s="332"/>
    </row>
    <row r="34" spans="1:40">
      <c r="A34" s="275" t="str">
        <f t="shared" si="1"/>
        <v/>
      </c>
      <c r="B34" s="285"/>
      <c r="C34" s="285"/>
      <c r="D34" s="285"/>
      <c r="E34" s="290"/>
      <c r="F34" s="286"/>
      <c r="G34" s="286"/>
      <c r="H34" s="285"/>
      <c r="I34" s="287"/>
      <c r="J34" s="288"/>
      <c r="K34" s="286"/>
      <c r="L34" s="286"/>
      <c r="M34" s="289"/>
      <c r="N34" s="286"/>
      <c r="O34" s="286"/>
      <c r="P34" s="286"/>
      <c r="Q34" s="286"/>
      <c r="R34" s="286"/>
      <c r="S34" s="286"/>
      <c r="T34" s="293"/>
      <c r="U34" s="290"/>
      <c r="V34" s="290"/>
      <c r="W34" s="290"/>
      <c r="X34" s="288"/>
      <c r="Y34" s="286"/>
      <c r="Z34" s="286"/>
      <c r="AA34" s="296"/>
      <c r="AB34" s="296"/>
      <c r="AC34" s="296"/>
      <c r="AD34" s="295"/>
      <c r="AE34" s="306"/>
      <c r="AF34" s="340"/>
      <c r="AG34" s="306"/>
      <c r="AH34" s="306"/>
      <c r="AI34" s="335"/>
      <c r="AJ34" s="306"/>
      <c r="AK34" s="306"/>
      <c r="AL34" s="306"/>
      <c r="AM34" s="339"/>
      <c r="AN34" s="332"/>
    </row>
    <row r="35" spans="1:40">
      <c r="A35" s="275" t="str">
        <f t="shared" si="1"/>
        <v/>
      </c>
      <c r="B35" s="285"/>
      <c r="C35" s="285"/>
      <c r="D35" s="285"/>
      <c r="E35" s="290"/>
      <c r="F35" s="286"/>
      <c r="G35" s="286"/>
      <c r="H35" s="285"/>
      <c r="I35" s="287"/>
      <c r="J35" s="288"/>
      <c r="K35" s="286"/>
      <c r="L35" s="286"/>
      <c r="M35" s="289"/>
      <c r="N35" s="286"/>
      <c r="O35" s="286"/>
      <c r="P35" s="286"/>
      <c r="Q35" s="286"/>
      <c r="R35" s="286"/>
      <c r="S35" s="286"/>
      <c r="T35" s="293"/>
      <c r="U35" s="290"/>
      <c r="V35" s="290"/>
      <c r="W35" s="290"/>
      <c r="X35" s="288"/>
      <c r="Y35" s="286"/>
      <c r="Z35" s="286"/>
      <c r="AA35" s="296"/>
      <c r="AB35" s="296"/>
      <c r="AC35" s="296"/>
      <c r="AD35" s="295"/>
      <c r="AE35" s="306"/>
      <c r="AF35" s="340"/>
      <c r="AG35" s="306"/>
      <c r="AH35" s="306"/>
      <c r="AI35" s="335"/>
      <c r="AJ35" s="306"/>
      <c r="AK35" s="306"/>
      <c r="AL35" s="306"/>
      <c r="AM35" s="339"/>
      <c r="AN35" s="332"/>
    </row>
    <row r="36" spans="1:40">
      <c r="A36" s="275" t="str">
        <f t="shared" si="1"/>
        <v/>
      </c>
      <c r="B36" s="285"/>
      <c r="C36" s="285"/>
      <c r="D36" s="285"/>
      <c r="E36" s="290"/>
      <c r="F36" s="286"/>
      <c r="G36" s="286"/>
      <c r="H36" s="285"/>
      <c r="I36" s="287"/>
      <c r="J36" s="288"/>
      <c r="K36" s="286"/>
      <c r="L36" s="286"/>
      <c r="M36" s="289"/>
      <c r="N36" s="286"/>
      <c r="O36" s="286"/>
      <c r="P36" s="286"/>
      <c r="Q36" s="286"/>
      <c r="R36" s="286"/>
      <c r="S36" s="286"/>
      <c r="T36" s="293"/>
      <c r="U36" s="290"/>
      <c r="V36" s="290"/>
      <c r="W36" s="290"/>
      <c r="X36" s="288"/>
      <c r="Y36" s="286"/>
      <c r="Z36" s="286"/>
      <c r="AA36" s="296"/>
      <c r="AB36" s="296"/>
      <c r="AC36" s="296"/>
      <c r="AD36" s="295"/>
      <c r="AE36" s="306"/>
      <c r="AF36" s="340"/>
      <c r="AG36" s="306"/>
      <c r="AH36" s="306"/>
      <c r="AI36" s="335"/>
      <c r="AJ36" s="306"/>
      <c r="AK36" s="306"/>
      <c r="AL36" s="306"/>
      <c r="AM36" s="339"/>
      <c r="AN36" s="332"/>
    </row>
    <row r="37" spans="1:40">
      <c r="A37" s="275" t="str">
        <f t="shared" si="1"/>
        <v/>
      </c>
      <c r="B37" s="285"/>
      <c r="C37" s="285"/>
      <c r="D37" s="285"/>
      <c r="E37" s="290"/>
      <c r="F37" s="286"/>
      <c r="G37" s="286"/>
      <c r="H37" s="285"/>
      <c r="I37" s="287"/>
      <c r="J37" s="288"/>
      <c r="K37" s="286"/>
      <c r="L37" s="286"/>
      <c r="M37" s="289"/>
      <c r="N37" s="286"/>
      <c r="O37" s="286"/>
      <c r="P37" s="286"/>
      <c r="Q37" s="286"/>
      <c r="R37" s="286"/>
      <c r="S37" s="286"/>
      <c r="T37" s="293"/>
      <c r="U37" s="290"/>
      <c r="V37" s="290"/>
      <c r="W37" s="290"/>
      <c r="X37" s="288"/>
      <c r="Y37" s="286"/>
      <c r="Z37" s="286"/>
      <c r="AA37" s="296"/>
      <c r="AB37" s="296"/>
      <c r="AC37" s="296"/>
      <c r="AD37" s="295"/>
      <c r="AE37" s="306"/>
      <c r="AF37" s="340"/>
      <c r="AG37" s="306"/>
      <c r="AH37" s="306"/>
      <c r="AI37" s="335"/>
      <c r="AJ37" s="306"/>
      <c r="AK37" s="306"/>
      <c r="AL37" s="306"/>
      <c r="AM37" s="339"/>
      <c r="AN37" s="332"/>
    </row>
    <row r="38" spans="1:40">
      <c r="A38" s="275" t="str">
        <f t="shared" si="1"/>
        <v/>
      </c>
      <c r="B38" s="285"/>
      <c r="C38" s="285"/>
      <c r="D38" s="285"/>
      <c r="E38" s="290"/>
      <c r="F38" s="286"/>
      <c r="G38" s="286"/>
      <c r="H38" s="285"/>
      <c r="I38" s="287"/>
      <c r="J38" s="288"/>
      <c r="K38" s="286"/>
      <c r="L38" s="286"/>
      <c r="M38" s="289"/>
      <c r="N38" s="286"/>
      <c r="O38" s="286"/>
      <c r="P38" s="286"/>
      <c r="Q38" s="286"/>
      <c r="R38" s="286"/>
      <c r="S38" s="286"/>
      <c r="T38" s="293"/>
      <c r="U38" s="290"/>
      <c r="V38" s="290"/>
      <c r="W38" s="290"/>
      <c r="X38" s="288"/>
      <c r="Y38" s="286"/>
      <c r="Z38" s="286"/>
      <c r="AA38" s="296"/>
      <c r="AB38" s="296"/>
      <c r="AC38" s="296"/>
      <c r="AD38" s="295"/>
      <c r="AE38" s="306"/>
      <c r="AF38" s="340"/>
      <c r="AG38" s="306"/>
      <c r="AH38" s="306"/>
      <c r="AI38" s="335"/>
      <c r="AJ38" s="306"/>
      <c r="AK38" s="306"/>
      <c r="AL38" s="306"/>
      <c r="AM38" s="339"/>
      <c r="AN38" s="332"/>
    </row>
    <row r="39" spans="1:40">
      <c r="A39" s="275" t="str">
        <f t="shared" si="1"/>
        <v/>
      </c>
      <c r="B39" s="285"/>
      <c r="C39" s="285"/>
      <c r="D39" s="285"/>
      <c r="E39" s="290"/>
      <c r="F39" s="286"/>
      <c r="G39" s="286"/>
      <c r="H39" s="285"/>
      <c r="I39" s="287"/>
      <c r="J39" s="288"/>
      <c r="K39" s="286"/>
      <c r="L39" s="286"/>
      <c r="M39" s="289"/>
      <c r="N39" s="286"/>
      <c r="O39" s="286"/>
      <c r="P39" s="286"/>
      <c r="Q39" s="286"/>
      <c r="R39" s="286"/>
      <c r="S39" s="286"/>
      <c r="T39" s="293"/>
      <c r="U39" s="290"/>
      <c r="V39" s="290"/>
      <c r="W39" s="290"/>
      <c r="X39" s="288"/>
      <c r="Y39" s="286"/>
      <c r="Z39" s="286"/>
      <c r="AA39" s="296"/>
      <c r="AB39" s="296"/>
      <c r="AC39" s="296"/>
      <c r="AD39" s="295"/>
      <c r="AE39" s="306"/>
      <c r="AF39" s="340"/>
      <c r="AG39" s="306"/>
      <c r="AH39" s="306"/>
      <c r="AI39" s="335"/>
      <c r="AJ39" s="306"/>
      <c r="AK39" s="306"/>
      <c r="AL39" s="306"/>
      <c r="AM39" s="339"/>
      <c r="AN39" s="332"/>
    </row>
    <row r="40" spans="1:40">
      <c r="A40" s="275" t="str">
        <f t="shared" si="1"/>
        <v/>
      </c>
      <c r="B40" s="285"/>
      <c r="C40" s="285"/>
      <c r="D40" s="285"/>
      <c r="E40" s="290"/>
      <c r="F40" s="286"/>
      <c r="G40" s="286"/>
      <c r="H40" s="285"/>
      <c r="I40" s="287"/>
      <c r="J40" s="288"/>
      <c r="K40" s="286"/>
      <c r="L40" s="286"/>
      <c r="M40" s="289"/>
      <c r="N40" s="286"/>
      <c r="O40" s="286"/>
      <c r="P40" s="286"/>
      <c r="Q40" s="286"/>
      <c r="R40" s="286"/>
      <c r="S40" s="286"/>
      <c r="T40" s="293"/>
      <c r="U40" s="290"/>
      <c r="V40" s="290"/>
      <c r="W40" s="290"/>
      <c r="X40" s="288"/>
      <c r="Y40" s="286"/>
      <c r="Z40" s="286"/>
      <c r="AA40" s="296"/>
      <c r="AB40" s="296"/>
      <c r="AC40" s="296"/>
      <c r="AD40" s="295"/>
      <c r="AE40" s="306"/>
      <c r="AF40" s="340"/>
      <c r="AG40" s="306"/>
      <c r="AH40" s="306"/>
      <c r="AI40" s="335"/>
      <c r="AJ40" s="306"/>
      <c r="AK40" s="306"/>
      <c r="AL40" s="306"/>
      <c r="AM40" s="339"/>
      <c r="AN40" s="332"/>
    </row>
    <row r="41" spans="1:40">
      <c r="A41" s="275" t="str">
        <f t="shared" si="1"/>
        <v/>
      </c>
      <c r="B41" s="285"/>
      <c r="C41" s="285"/>
      <c r="D41" s="285"/>
      <c r="E41" s="290"/>
      <c r="F41" s="286"/>
      <c r="G41" s="286"/>
      <c r="H41" s="285"/>
      <c r="I41" s="287"/>
      <c r="J41" s="288"/>
      <c r="K41" s="286"/>
      <c r="L41" s="286"/>
      <c r="M41" s="289"/>
      <c r="N41" s="286"/>
      <c r="O41" s="286"/>
      <c r="P41" s="286"/>
      <c r="Q41" s="286"/>
      <c r="R41" s="286"/>
      <c r="S41" s="286"/>
      <c r="T41" s="293"/>
      <c r="U41" s="290"/>
      <c r="V41" s="290"/>
      <c r="W41" s="290"/>
      <c r="X41" s="288"/>
      <c r="Y41" s="286"/>
      <c r="Z41" s="286"/>
      <c r="AA41" s="296"/>
      <c r="AB41" s="296"/>
      <c r="AC41" s="296"/>
      <c r="AD41" s="295"/>
      <c r="AE41" s="306"/>
      <c r="AF41" s="340"/>
      <c r="AG41" s="306"/>
      <c r="AH41" s="306"/>
      <c r="AI41" s="335"/>
      <c r="AJ41" s="306"/>
      <c r="AK41" s="306"/>
      <c r="AL41" s="306"/>
      <c r="AM41" s="339"/>
      <c r="AN41" s="332"/>
    </row>
    <row r="42" spans="1:40">
      <c r="A42" s="275" t="str">
        <f t="shared" si="1"/>
        <v/>
      </c>
      <c r="B42" s="285"/>
      <c r="C42" s="285"/>
      <c r="D42" s="285"/>
      <c r="E42" s="290"/>
      <c r="F42" s="286"/>
      <c r="G42" s="286"/>
      <c r="H42" s="285"/>
      <c r="I42" s="287"/>
      <c r="J42" s="288"/>
      <c r="K42" s="286"/>
      <c r="L42" s="286"/>
      <c r="M42" s="289"/>
      <c r="N42" s="286"/>
      <c r="O42" s="286"/>
      <c r="P42" s="286"/>
      <c r="Q42" s="286"/>
      <c r="R42" s="286"/>
      <c r="S42" s="286"/>
      <c r="T42" s="293"/>
      <c r="U42" s="290"/>
      <c r="V42" s="290"/>
      <c r="W42" s="290"/>
      <c r="X42" s="288"/>
      <c r="Y42" s="286"/>
      <c r="Z42" s="286"/>
      <c r="AA42" s="296"/>
      <c r="AB42" s="296"/>
      <c r="AC42" s="296"/>
      <c r="AD42" s="295"/>
      <c r="AE42" s="306"/>
      <c r="AF42" s="340"/>
      <c r="AG42" s="306"/>
      <c r="AH42" s="306"/>
      <c r="AI42" s="335"/>
      <c r="AJ42" s="306"/>
      <c r="AK42" s="306"/>
      <c r="AL42" s="306"/>
      <c r="AM42" s="339"/>
      <c r="AN42" s="332"/>
    </row>
    <row r="43" spans="1:40">
      <c r="A43" s="275" t="str">
        <f t="shared" si="1"/>
        <v/>
      </c>
      <c r="B43" s="285"/>
      <c r="C43" s="285"/>
      <c r="D43" s="285"/>
      <c r="E43" s="290"/>
      <c r="F43" s="286"/>
      <c r="G43" s="286"/>
      <c r="H43" s="285"/>
      <c r="I43" s="287"/>
      <c r="J43" s="288"/>
      <c r="K43" s="286"/>
      <c r="L43" s="286"/>
      <c r="M43" s="289"/>
      <c r="N43" s="286"/>
      <c r="O43" s="286"/>
      <c r="P43" s="286"/>
      <c r="Q43" s="286"/>
      <c r="R43" s="286"/>
      <c r="S43" s="286"/>
      <c r="T43" s="293"/>
      <c r="U43" s="290"/>
      <c r="V43" s="290"/>
      <c r="W43" s="290"/>
      <c r="X43" s="288"/>
      <c r="Y43" s="286"/>
      <c r="Z43" s="286"/>
      <c r="AA43" s="296"/>
      <c r="AB43" s="296"/>
      <c r="AC43" s="296"/>
      <c r="AD43" s="295"/>
      <c r="AE43" s="306"/>
      <c r="AF43" s="340"/>
      <c r="AG43" s="306"/>
      <c r="AH43" s="306"/>
      <c r="AI43" s="335"/>
      <c r="AJ43" s="306"/>
      <c r="AK43" s="306"/>
      <c r="AL43" s="306"/>
      <c r="AM43" s="339"/>
      <c r="AN43" s="332"/>
    </row>
    <row r="44" spans="1:40">
      <c r="A44" s="275" t="str">
        <f t="shared" si="1"/>
        <v/>
      </c>
      <c r="B44" s="285"/>
      <c r="C44" s="285"/>
      <c r="D44" s="285"/>
      <c r="E44" s="290"/>
      <c r="F44" s="286"/>
      <c r="G44" s="286"/>
      <c r="H44" s="285"/>
      <c r="I44" s="287"/>
      <c r="J44" s="288"/>
      <c r="K44" s="286"/>
      <c r="L44" s="286"/>
      <c r="M44" s="289"/>
      <c r="N44" s="286"/>
      <c r="O44" s="286"/>
      <c r="P44" s="286"/>
      <c r="Q44" s="286"/>
      <c r="R44" s="286"/>
      <c r="S44" s="286"/>
      <c r="T44" s="293"/>
      <c r="U44" s="290"/>
      <c r="V44" s="290"/>
      <c r="W44" s="290"/>
      <c r="X44" s="288"/>
      <c r="Y44" s="286"/>
      <c r="Z44" s="286"/>
      <c r="AA44" s="296"/>
      <c r="AB44" s="296"/>
      <c r="AC44" s="296"/>
      <c r="AD44" s="295"/>
      <c r="AE44" s="306"/>
      <c r="AF44" s="340"/>
      <c r="AG44" s="306"/>
      <c r="AH44" s="306"/>
      <c r="AI44" s="335"/>
      <c r="AJ44" s="306"/>
      <c r="AK44" s="306"/>
      <c r="AL44" s="306"/>
      <c r="AM44" s="339"/>
      <c r="AN44" s="332"/>
    </row>
    <row r="45" spans="1:40">
      <c r="A45" s="275" t="str">
        <f t="shared" si="1"/>
        <v/>
      </c>
      <c r="B45" s="285"/>
      <c r="C45" s="285"/>
      <c r="D45" s="285"/>
      <c r="E45" s="290"/>
      <c r="F45" s="286"/>
      <c r="G45" s="286"/>
      <c r="H45" s="285"/>
      <c r="I45" s="287"/>
      <c r="J45" s="288"/>
      <c r="K45" s="286"/>
      <c r="L45" s="286"/>
      <c r="M45" s="289"/>
      <c r="N45" s="286"/>
      <c r="O45" s="286"/>
      <c r="P45" s="286"/>
      <c r="Q45" s="286"/>
      <c r="R45" s="286"/>
      <c r="S45" s="286"/>
      <c r="T45" s="293"/>
      <c r="U45" s="290"/>
      <c r="V45" s="290"/>
      <c r="W45" s="290"/>
      <c r="X45" s="288"/>
      <c r="Y45" s="286"/>
      <c r="Z45" s="286"/>
      <c r="AA45" s="296"/>
      <c r="AB45" s="296"/>
      <c r="AC45" s="296"/>
      <c r="AD45" s="295"/>
      <c r="AE45" s="306"/>
      <c r="AF45" s="340"/>
      <c r="AG45" s="306"/>
      <c r="AH45" s="306"/>
      <c r="AI45" s="335"/>
      <c r="AJ45" s="306"/>
      <c r="AK45" s="306"/>
      <c r="AL45" s="306"/>
      <c r="AM45" s="339"/>
      <c r="AN45" s="332"/>
    </row>
    <row r="46" spans="1:40">
      <c r="A46" s="275" t="str">
        <f t="shared" si="1"/>
        <v/>
      </c>
      <c r="B46" s="285"/>
      <c r="C46" s="285"/>
      <c r="D46" s="285"/>
      <c r="E46" s="290"/>
      <c r="F46" s="286"/>
      <c r="G46" s="286"/>
      <c r="H46" s="285"/>
      <c r="I46" s="287"/>
      <c r="J46" s="288"/>
      <c r="K46" s="286"/>
      <c r="L46" s="286"/>
      <c r="M46" s="289"/>
      <c r="N46" s="286"/>
      <c r="O46" s="286"/>
      <c r="P46" s="286"/>
      <c r="Q46" s="286"/>
      <c r="R46" s="286"/>
      <c r="S46" s="286"/>
      <c r="T46" s="293"/>
      <c r="U46" s="290"/>
      <c r="V46" s="290"/>
      <c r="W46" s="290"/>
      <c r="X46" s="288"/>
      <c r="Y46" s="286"/>
      <c r="Z46" s="286"/>
      <c r="AA46" s="296"/>
      <c r="AB46" s="296"/>
      <c r="AC46" s="296"/>
      <c r="AD46" s="295"/>
      <c r="AE46" s="306"/>
      <c r="AF46" s="340"/>
      <c r="AG46" s="306"/>
      <c r="AH46" s="306"/>
      <c r="AI46" s="335"/>
      <c r="AJ46" s="306"/>
      <c r="AK46" s="306"/>
      <c r="AL46" s="306"/>
      <c r="AM46" s="339"/>
      <c r="AN46" s="332"/>
    </row>
    <row r="47" spans="1:40">
      <c r="A47" s="275" t="str">
        <f t="shared" si="1"/>
        <v/>
      </c>
      <c r="B47" s="285"/>
      <c r="C47" s="285"/>
      <c r="D47" s="285"/>
      <c r="E47" s="290"/>
      <c r="F47" s="286"/>
      <c r="G47" s="286"/>
      <c r="H47" s="285"/>
      <c r="I47" s="287"/>
      <c r="J47" s="288"/>
      <c r="K47" s="286"/>
      <c r="L47" s="286"/>
      <c r="M47" s="289"/>
      <c r="N47" s="286"/>
      <c r="O47" s="286"/>
      <c r="P47" s="286"/>
      <c r="Q47" s="286"/>
      <c r="R47" s="286"/>
      <c r="S47" s="286"/>
      <c r="T47" s="293"/>
      <c r="U47" s="290"/>
      <c r="V47" s="290"/>
      <c r="W47" s="290"/>
      <c r="X47" s="288"/>
      <c r="Y47" s="286"/>
      <c r="Z47" s="286"/>
      <c r="AA47" s="296"/>
      <c r="AB47" s="296"/>
      <c r="AC47" s="296"/>
      <c r="AD47" s="295"/>
      <c r="AE47" s="306"/>
      <c r="AF47" s="340"/>
      <c r="AG47" s="306"/>
      <c r="AH47" s="306"/>
      <c r="AI47" s="335"/>
      <c r="AJ47" s="306"/>
      <c r="AK47" s="306"/>
      <c r="AL47" s="306"/>
      <c r="AM47" s="339"/>
      <c r="AN47" s="332"/>
    </row>
    <row r="48" spans="1:40">
      <c r="A48" s="275" t="str">
        <f t="shared" si="1"/>
        <v/>
      </c>
      <c r="B48" s="285"/>
      <c r="C48" s="285"/>
      <c r="D48" s="285"/>
      <c r="E48" s="290"/>
      <c r="F48" s="286"/>
      <c r="G48" s="286"/>
      <c r="H48" s="285"/>
      <c r="I48" s="287"/>
      <c r="J48" s="288"/>
      <c r="K48" s="286"/>
      <c r="L48" s="286"/>
      <c r="M48" s="289"/>
      <c r="N48" s="286"/>
      <c r="O48" s="286"/>
      <c r="P48" s="286"/>
      <c r="Q48" s="286"/>
      <c r="R48" s="286"/>
      <c r="S48" s="286"/>
      <c r="T48" s="293"/>
      <c r="U48" s="290"/>
      <c r="V48" s="290"/>
      <c r="W48" s="290"/>
      <c r="X48" s="288"/>
      <c r="Y48" s="286"/>
      <c r="Z48" s="286"/>
      <c r="AA48" s="296"/>
      <c r="AB48" s="296"/>
      <c r="AC48" s="296"/>
      <c r="AD48" s="295"/>
      <c r="AE48" s="306"/>
      <c r="AF48" s="340"/>
      <c r="AG48" s="306"/>
      <c r="AH48" s="306"/>
      <c r="AI48" s="335"/>
      <c r="AJ48" s="306"/>
      <c r="AK48" s="306"/>
      <c r="AL48" s="306"/>
      <c r="AM48" s="339"/>
      <c r="AN48" s="332"/>
    </row>
    <row r="49" spans="1:40">
      <c r="A49" s="275" t="str">
        <f t="shared" si="1"/>
        <v/>
      </c>
      <c r="B49" s="285"/>
      <c r="C49" s="285"/>
      <c r="D49" s="285"/>
      <c r="E49" s="290"/>
      <c r="F49" s="286"/>
      <c r="G49" s="286"/>
      <c r="H49" s="285"/>
      <c r="I49" s="287"/>
      <c r="J49" s="288"/>
      <c r="K49" s="286"/>
      <c r="L49" s="286"/>
      <c r="M49" s="289"/>
      <c r="N49" s="286"/>
      <c r="O49" s="286"/>
      <c r="P49" s="286"/>
      <c r="Q49" s="286"/>
      <c r="R49" s="286"/>
      <c r="S49" s="286"/>
      <c r="T49" s="293"/>
      <c r="U49" s="290"/>
      <c r="V49" s="290"/>
      <c r="W49" s="290"/>
      <c r="X49" s="288"/>
      <c r="Y49" s="286"/>
      <c r="Z49" s="286"/>
      <c r="AA49" s="296"/>
      <c r="AB49" s="296"/>
      <c r="AC49" s="296"/>
      <c r="AD49" s="295"/>
      <c r="AE49" s="306"/>
      <c r="AF49" s="340"/>
      <c r="AG49" s="306"/>
      <c r="AH49" s="306"/>
      <c r="AI49" s="335"/>
      <c r="AJ49" s="306"/>
      <c r="AK49" s="306"/>
      <c r="AL49" s="306"/>
      <c r="AM49" s="339"/>
      <c r="AN49" s="332"/>
    </row>
    <row r="50" spans="1:40">
      <c r="A50" s="275" t="str">
        <f t="shared" si="1"/>
        <v/>
      </c>
      <c r="B50" s="285"/>
      <c r="C50" s="285"/>
      <c r="D50" s="285"/>
      <c r="E50" s="290"/>
      <c r="F50" s="286"/>
      <c r="G50" s="286"/>
      <c r="H50" s="285"/>
      <c r="I50" s="287"/>
      <c r="J50" s="288"/>
      <c r="K50" s="286"/>
      <c r="L50" s="286"/>
      <c r="M50" s="289"/>
      <c r="N50" s="286"/>
      <c r="O50" s="286"/>
      <c r="P50" s="286"/>
      <c r="Q50" s="286"/>
      <c r="R50" s="286"/>
      <c r="S50" s="286"/>
      <c r="T50" s="293"/>
      <c r="U50" s="290"/>
      <c r="V50" s="290"/>
      <c r="W50" s="290"/>
      <c r="X50" s="288"/>
      <c r="Y50" s="286"/>
      <c r="Z50" s="286"/>
      <c r="AA50" s="296"/>
      <c r="AB50" s="296"/>
      <c r="AC50" s="296"/>
      <c r="AD50" s="295"/>
      <c r="AE50" s="306"/>
      <c r="AF50" s="340"/>
      <c r="AG50" s="306"/>
      <c r="AH50" s="306"/>
      <c r="AI50" s="335"/>
      <c r="AJ50" s="306"/>
      <c r="AK50" s="306"/>
      <c r="AL50" s="306"/>
      <c r="AM50" s="339"/>
      <c r="AN50" s="332"/>
    </row>
    <row r="51" spans="1:40">
      <c r="A51" s="275" t="str">
        <f t="shared" si="1"/>
        <v/>
      </c>
      <c r="B51" s="285"/>
      <c r="C51" s="285"/>
      <c r="D51" s="285"/>
      <c r="E51" s="290"/>
      <c r="F51" s="286"/>
      <c r="G51" s="286"/>
      <c r="H51" s="285"/>
      <c r="I51" s="287"/>
      <c r="J51" s="288"/>
      <c r="K51" s="286"/>
      <c r="L51" s="286"/>
      <c r="M51" s="289"/>
      <c r="N51" s="286"/>
      <c r="O51" s="286"/>
      <c r="P51" s="286"/>
      <c r="Q51" s="286"/>
      <c r="R51" s="286"/>
      <c r="S51" s="286"/>
      <c r="T51" s="293"/>
      <c r="U51" s="290"/>
      <c r="V51" s="290"/>
      <c r="W51" s="290"/>
      <c r="X51" s="288"/>
      <c r="Y51" s="286"/>
      <c r="Z51" s="286"/>
      <c r="AA51" s="296"/>
      <c r="AB51" s="296"/>
      <c r="AC51" s="296"/>
      <c r="AD51" s="295"/>
      <c r="AE51" s="306"/>
      <c r="AF51" s="340"/>
      <c r="AG51" s="306"/>
      <c r="AH51" s="306"/>
      <c r="AI51" s="335"/>
      <c r="AJ51" s="306"/>
      <c r="AK51" s="306"/>
      <c r="AL51" s="306"/>
      <c r="AM51" s="339"/>
      <c r="AN51" s="332"/>
    </row>
    <row r="52" spans="1:40">
      <c r="A52" s="275" t="str">
        <f t="shared" si="1"/>
        <v/>
      </c>
      <c r="B52" s="285"/>
      <c r="C52" s="285"/>
      <c r="D52" s="285"/>
      <c r="E52" s="290"/>
      <c r="F52" s="286"/>
      <c r="G52" s="286"/>
      <c r="H52" s="285"/>
      <c r="I52" s="287"/>
      <c r="J52" s="288"/>
      <c r="K52" s="286"/>
      <c r="L52" s="286"/>
      <c r="M52" s="289"/>
      <c r="N52" s="286"/>
      <c r="O52" s="286"/>
      <c r="P52" s="286"/>
      <c r="Q52" s="286"/>
      <c r="R52" s="286"/>
      <c r="S52" s="286"/>
      <c r="T52" s="293"/>
      <c r="U52" s="290"/>
      <c r="V52" s="290"/>
      <c r="W52" s="290"/>
      <c r="X52" s="288"/>
      <c r="Y52" s="286"/>
      <c r="Z52" s="286"/>
      <c r="AA52" s="296"/>
      <c r="AB52" s="296"/>
      <c r="AC52" s="296"/>
      <c r="AD52" s="295"/>
      <c r="AE52" s="306"/>
      <c r="AF52" s="340"/>
      <c r="AG52" s="306"/>
      <c r="AH52" s="306"/>
      <c r="AI52" s="335"/>
      <c r="AJ52" s="306"/>
      <c r="AK52" s="306"/>
      <c r="AL52" s="306"/>
      <c r="AM52" s="339"/>
      <c r="AN52" s="332"/>
    </row>
    <row r="53" spans="1:40">
      <c r="A53" s="275" t="str">
        <f t="shared" si="1"/>
        <v/>
      </c>
      <c r="B53" s="285"/>
      <c r="C53" s="285"/>
      <c r="D53" s="285"/>
      <c r="E53" s="290"/>
      <c r="F53" s="286"/>
      <c r="G53" s="286"/>
      <c r="H53" s="285"/>
      <c r="I53" s="287"/>
      <c r="J53" s="288"/>
      <c r="K53" s="286"/>
      <c r="L53" s="286"/>
      <c r="M53" s="289"/>
      <c r="N53" s="286"/>
      <c r="O53" s="286"/>
      <c r="P53" s="286"/>
      <c r="Q53" s="286"/>
      <c r="R53" s="286"/>
      <c r="S53" s="286"/>
      <c r="T53" s="293"/>
      <c r="U53" s="290"/>
      <c r="V53" s="290"/>
      <c r="W53" s="290"/>
      <c r="X53" s="288"/>
      <c r="Y53" s="286"/>
      <c r="Z53" s="286"/>
      <c r="AA53" s="296"/>
      <c r="AB53" s="296"/>
      <c r="AC53" s="296"/>
      <c r="AD53" s="295"/>
      <c r="AE53" s="306"/>
      <c r="AF53" s="340"/>
      <c r="AG53" s="306"/>
      <c r="AH53" s="306"/>
      <c r="AI53" s="335"/>
      <c r="AJ53" s="306"/>
      <c r="AK53" s="306"/>
      <c r="AL53" s="306"/>
      <c r="AM53" s="339"/>
      <c r="AN53" s="332"/>
    </row>
    <row r="54" spans="1:40">
      <c r="A54" s="275" t="str">
        <f t="shared" si="1"/>
        <v/>
      </c>
      <c r="B54" s="285"/>
      <c r="C54" s="285"/>
      <c r="D54" s="285"/>
      <c r="E54" s="290"/>
      <c r="F54" s="286"/>
      <c r="G54" s="286"/>
      <c r="H54" s="285"/>
      <c r="I54" s="287"/>
      <c r="J54" s="288"/>
      <c r="K54" s="286"/>
      <c r="L54" s="286"/>
      <c r="M54" s="289"/>
      <c r="N54" s="286"/>
      <c r="O54" s="286"/>
      <c r="P54" s="286"/>
      <c r="Q54" s="286"/>
      <c r="R54" s="286"/>
      <c r="S54" s="286"/>
      <c r="T54" s="293"/>
      <c r="U54" s="290"/>
      <c r="V54" s="290"/>
      <c r="W54" s="290"/>
      <c r="X54" s="288"/>
      <c r="Y54" s="286"/>
      <c r="Z54" s="286"/>
      <c r="AA54" s="296"/>
      <c r="AB54" s="296"/>
      <c r="AC54" s="296"/>
      <c r="AD54" s="295"/>
      <c r="AE54" s="306"/>
      <c r="AF54" s="340"/>
      <c r="AG54" s="306"/>
      <c r="AH54" s="306"/>
      <c r="AI54" s="335"/>
      <c r="AJ54" s="306"/>
      <c r="AK54" s="306"/>
      <c r="AL54" s="306"/>
      <c r="AM54" s="339"/>
      <c r="AN54" s="332"/>
    </row>
    <row r="55" spans="1:40">
      <c r="A55" s="275" t="str">
        <f t="shared" si="1"/>
        <v/>
      </c>
      <c r="B55" s="285"/>
      <c r="C55" s="285"/>
      <c r="D55" s="285"/>
      <c r="E55" s="290"/>
      <c r="F55" s="286"/>
      <c r="G55" s="286"/>
      <c r="H55" s="285"/>
      <c r="I55" s="287"/>
      <c r="J55" s="288"/>
      <c r="K55" s="286"/>
      <c r="L55" s="286"/>
      <c r="M55" s="289"/>
      <c r="N55" s="286"/>
      <c r="O55" s="286"/>
      <c r="P55" s="286"/>
      <c r="Q55" s="286"/>
      <c r="R55" s="286"/>
      <c r="S55" s="286"/>
      <c r="T55" s="293"/>
      <c r="U55" s="290"/>
      <c r="V55" s="290"/>
      <c r="W55" s="290"/>
      <c r="X55" s="288"/>
      <c r="Y55" s="286"/>
      <c r="Z55" s="286"/>
      <c r="AA55" s="296"/>
      <c r="AB55" s="296"/>
      <c r="AC55" s="296"/>
      <c r="AD55" s="295"/>
      <c r="AE55" s="306"/>
      <c r="AF55" s="340"/>
      <c r="AG55" s="306"/>
      <c r="AH55" s="306"/>
      <c r="AI55" s="335"/>
      <c r="AJ55" s="306"/>
      <c r="AK55" s="306"/>
      <c r="AL55" s="306"/>
      <c r="AM55" s="339"/>
      <c r="AN55" s="332"/>
    </row>
    <row r="56" spans="1:40">
      <c r="A56" s="275" t="str">
        <f t="shared" si="1"/>
        <v/>
      </c>
      <c r="B56" s="285"/>
      <c r="C56" s="285"/>
      <c r="D56" s="285"/>
      <c r="E56" s="290"/>
      <c r="F56" s="286"/>
      <c r="G56" s="286"/>
      <c r="H56" s="285"/>
      <c r="I56" s="287"/>
      <c r="J56" s="288"/>
      <c r="K56" s="286"/>
      <c r="L56" s="286"/>
      <c r="M56" s="289"/>
      <c r="N56" s="286"/>
      <c r="O56" s="286"/>
      <c r="P56" s="286"/>
      <c r="Q56" s="286"/>
      <c r="R56" s="286"/>
      <c r="S56" s="286"/>
      <c r="T56" s="293"/>
      <c r="U56" s="290"/>
      <c r="V56" s="290"/>
      <c r="W56" s="290"/>
      <c r="X56" s="288"/>
      <c r="Y56" s="286"/>
      <c r="Z56" s="286"/>
      <c r="AA56" s="296"/>
      <c r="AB56" s="296"/>
      <c r="AC56" s="296"/>
      <c r="AD56" s="295"/>
      <c r="AE56" s="306"/>
      <c r="AF56" s="340"/>
      <c r="AG56" s="306"/>
      <c r="AH56" s="306"/>
      <c r="AI56" s="335"/>
      <c r="AJ56" s="306"/>
      <c r="AK56" s="306"/>
      <c r="AL56" s="306"/>
      <c r="AM56" s="339"/>
      <c r="AN56" s="332"/>
    </row>
    <row r="57" spans="1:40">
      <c r="A57" s="275" t="str">
        <f t="shared" si="1"/>
        <v/>
      </c>
      <c r="B57" s="285"/>
      <c r="C57" s="285"/>
      <c r="D57" s="285"/>
      <c r="E57" s="290"/>
      <c r="F57" s="286"/>
      <c r="G57" s="286"/>
      <c r="H57" s="285"/>
      <c r="I57" s="287"/>
      <c r="J57" s="288"/>
      <c r="K57" s="286"/>
      <c r="L57" s="286"/>
      <c r="M57" s="289"/>
      <c r="N57" s="286"/>
      <c r="O57" s="286"/>
      <c r="P57" s="286"/>
      <c r="Q57" s="286"/>
      <c r="R57" s="286"/>
      <c r="S57" s="286"/>
      <c r="T57" s="293"/>
      <c r="U57" s="290"/>
      <c r="V57" s="290"/>
      <c r="W57" s="290"/>
      <c r="X57" s="288"/>
      <c r="Y57" s="286"/>
      <c r="Z57" s="286"/>
      <c r="AA57" s="296"/>
      <c r="AB57" s="296"/>
      <c r="AC57" s="296"/>
      <c r="AD57" s="295"/>
      <c r="AE57" s="306"/>
      <c r="AF57" s="340"/>
      <c r="AG57" s="306"/>
      <c r="AH57" s="306"/>
      <c r="AI57" s="335"/>
      <c r="AJ57" s="306"/>
      <c r="AK57" s="306"/>
      <c r="AL57" s="306"/>
      <c r="AM57" s="339"/>
      <c r="AN57" s="332"/>
    </row>
    <row r="58" spans="1:40">
      <c r="A58" s="275" t="str">
        <f t="shared" si="1"/>
        <v/>
      </c>
      <c r="B58" s="285"/>
      <c r="C58" s="285"/>
      <c r="D58" s="285"/>
      <c r="E58" s="290"/>
      <c r="F58" s="286"/>
      <c r="G58" s="286"/>
      <c r="H58" s="285"/>
      <c r="I58" s="287"/>
      <c r="J58" s="288"/>
      <c r="K58" s="286"/>
      <c r="L58" s="286"/>
      <c r="M58" s="289"/>
      <c r="N58" s="286"/>
      <c r="O58" s="286"/>
      <c r="P58" s="286"/>
      <c r="Q58" s="286"/>
      <c r="R58" s="286"/>
      <c r="S58" s="286"/>
      <c r="T58" s="293"/>
      <c r="U58" s="290"/>
      <c r="V58" s="290"/>
      <c r="W58" s="290"/>
      <c r="X58" s="288"/>
      <c r="Y58" s="286"/>
      <c r="Z58" s="286"/>
      <c r="AA58" s="296"/>
      <c r="AB58" s="296"/>
      <c r="AC58" s="296"/>
      <c r="AD58" s="295"/>
      <c r="AE58" s="306"/>
      <c r="AF58" s="340"/>
      <c r="AG58" s="306"/>
      <c r="AH58" s="306"/>
      <c r="AI58" s="335"/>
      <c r="AJ58" s="306"/>
      <c r="AK58" s="306"/>
      <c r="AL58" s="306"/>
      <c r="AM58" s="339"/>
      <c r="AN58" s="332"/>
    </row>
    <row r="59" spans="1:40">
      <c r="A59" s="275" t="str">
        <f t="shared" si="1"/>
        <v/>
      </c>
      <c r="B59" s="285"/>
      <c r="C59" s="285"/>
      <c r="D59" s="285"/>
      <c r="E59" s="290"/>
      <c r="F59" s="286"/>
      <c r="G59" s="286"/>
      <c r="H59" s="285"/>
      <c r="I59" s="287"/>
      <c r="J59" s="288"/>
      <c r="K59" s="286"/>
      <c r="L59" s="286"/>
      <c r="M59" s="289"/>
      <c r="N59" s="286"/>
      <c r="O59" s="286"/>
      <c r="P59" s="286"/>
      <c r="Q59" s="286"/>
      <c r="R59" s="286"/>
      <c r="S59" s="286"/>
      <c r="T59" s="293"/>
      <c r="U59" s="290"/>
      <c r="V59" s="290"/>
      <c r="W59" s="290"/>
      <c r="X59" s="288"/>
      <c r="Y59" s="286"/>
      <c r="Z59" s="286"/>
      <c r="AA59" s="296"/>
      <c r="AB59" s="296"/>
      <c r="AC59" s="296"/>
      <c r="AD59" s="295"/>
      <c r="AE59" s="306"/>
      <c r="AF59" s="340"/>
      <c r="AG59" s="306"/>
      <c r="AH59" s="306"/>
      <c r="AI59" s="335"/>
      <c r="AJ59" s="306"/>
      <c r="AK59" s="306"/>
      <c r="AL59" s="306"/>
      <c r="AM59" s="339"/>
      <c r="AN59" s="332"/>
    </row>
    <row r="60" spans="1:40">
      <c r="A60" s="275" t="str">
        <f t="shared" si="1"/>
        <v/>
      </c>
      <c r="B60" s="285"/>
      <c r="C60" s="285"/>
      <c r="D60" s="285"/>
      <c r="E60" s="290"/>
      <c r="F60" s="286"/>
      <c r="G60" s="286"/>
      <c r="H60" s="285"/>
      <c r="I60" s="287"/>
      <c r="J60" s="288"/>
      <c r="K60" s="286"/>
      <c r="L60" s="286"/>
      <c r="M60" s="289"/>
      <c r="N60" s="286"/>
      <c r="O60" s="286"/>
      <c r="P60" s="286"/>
      <c r="Q60" s="286"/>
      <c r="R60" s="286"/>
      <c r="S60" s="286"/>
      <c r="T60" s="293"/>
      <c r="U60" s="290"/>
      <c r="V60" s="290"/>
      <c r="W60" s="290"/>
      <c r="X60" s="288"/>
      <c r="Y60" s="286"/>
      <c r="Z60" s="286"/>
      <c r="AA60" s="296"/>
      <c r="AB60" s="296"/>
      <c r="AC60" s="296"/>
      <c r="AD60" s="295"/>
      <c r="AE60" s="306"/>
      <c r="AF60" s="340"/>
      <c r="AG60" s="306"/>
      <c r="AH60" s="306"/>
      <c r="AI60" s="335"/>
      <c r="AJ60" s="306"/>
      <c r="AK60" s="306"/>
      <c r="AL60" s="306"/>
      <c r="AM60" s="339"/>
      <c r="AN60" s="332"/>
    </row>
    <row r="61" spans="1:40">
      <c r="A61" s="275" t="str">
        <f t="shared" si="1"/>
        <v/>
      </c>
      <c r="B61" s="285"/>
      <c r="C61" s="285"/>
      <c r="D61" s="285"/>
      <c r="E61" s="290"/>
      <c r="F61" s="286"/>
      <c r="G61" s="286"/>
      <c r="H61" s="285"/>
      <c r="I61" s="287"/>
      <c r="J61" s="288"/>
      <c r="K61" s="286"/>
      <c r="L61" s="286"/>
      <c r="M61" s="289"/>
      <c r="N61" s="286"/>
      <c r="O61" s="286"/>
      <c r="P61" s="286"/>
      <c r="Q61" s="286"/>
      <c r="R61" s="286"/>
      <c r="S61" s="286"/>
      <c r="T61" s="293"/>
      <c r="U61" s="290"/>
      <c r="V61" s="290"/>
      <c r="W61" s="290"/>
      <c r="X61" s="288"/>
      <c r="Y61" s="286"/>
      <c r="Z61" s="286"/>
      <c r="AA61" s="296"/>
      <c r="AB61" s="296"/>
      <c r="AC61" s="296"/>
      <c r="AD61" s="295"/>
      <c r="AE61" s="306"/>
      <c r="AF61" s="340"/>
      <c r="AG61" s="306"/>
      <c r="AH61" s="306"/>
      <c r="AI61" s="335"/>
      <c r="AJ61" s="306"/>
      <c r="AK61" s="306"/>
      <c r="AL61" s="306"/>
      <c r="AM61" s="339"/>
      <c r="AN61" s="332"/>
    </row>
    <row r="62" spans="1:40">
      <c r="A62" s="275" t="str">
        <f t="shared" si="1"/>
        <v/>
      </c>
      <c r="B62" s="285"/>
      <c r="C62" s="285"/>
      <c r="D62" s="285"/>
      <c r="E62" s="290"/>
      <c r="F62" s="286"/>
      <c r="G62" s="286"/>
      <c r="H62" s="285"/>
      <c r="I62" s="287"/>
      <c r="J62" s="288"/>
      <c r="K62" s="286"/>
      <c r="L62" s="286"/>
      <c r="M62" s="289"/>
      <c r="N62" s="286"/>
      <c r="O62" s="286"/>
      <c r="P62" s="286"/>
      <c r="Q62" s="286"/>
      <c r="R62" s="286"/>
      <c r="S62" s="286"/>
      <c r="T62" s="293"/>
      <c r="U62" s="290"/>
      <c r="V62" s="290"/>
      <c r="W62" s="290"/>
      <c r="X62" s="288"/>
      <c r="Y62" s="286"/>
      <c r="Z62" s="286"/>
      <c r="AA62" s="296"/>
      <c r="AB62" s="296"/>
      <c r="AC62" s="296"/>
      <c r="AD62" s="295"/>
      <c r="AE62" s="306"/>
      <c r="AF62" s="340"/>
      <c r="AG62" s="306"/>
      <c r="AH62" s="306"/>
      <c r="AI62" s="335"/>
      <c r="AJ62" s="306"/>
      <c r="AK62" s="306"/>
      <c r="AL62" s="306"/>
      <c r="AM62" s="339"/>
      <c r="AN62" s="332"/>
    </row>
    <row r="63" spans="1:40">
      <c r="A63" s="275" t="str">
        <f t="shared" si="1"/>
        <v/>
      </c>
      <c r="B63" s="285"/>
      <c r="C63" s="285"/>
      <c r="D63" s="285"/>
      <c r="E63" s="290"/>
      <c r="F63" s="286"/>
      <c r="G63" s="286"/>
      <c r="H63" s="285"/>
      <c r="I63" s="287"/>
      <c r="J63" s="288"/>
      <c r="K63" s="286"/>
      <c r="L63" s="286"/>
      <c r="M63" s="289"/>
      <c r="N63" s="286"/>
      <c r="O63" s="286"/>
      <c r="P63" s="286"/>
      <c r="Q63" s="286"/>
      <c r="R63" s="286"/>
      <c r="S63" s="286"/>
      <c r="T63" s="293"/>
      <c r="U63" s="290"/>
      <c r="V63" s="290"/>
      <c r="W63" s="290"/>
      <c r="X63" s="288"/>
      <c r="Y63" s="286"/>
      <c r="Z63" s="286"/>
      <c r="AA63" s="296"/>
      <c r="AB63" s="296"/>
      <c r="AC63" s="296"/>
      <c r="AD63" s="295"/>
      <c r="AE63" s="306"/>
      <c r="AF63" s="340"/>
      <c r="AG63" s="306"/>
      <c r="AH63" s="306"/>
      <c r="AI63" s="335"/>
      <c r="AJ63" s="306"/>
      <c r="AK63" s="306"/>
      <c r="AL63" s="306"/>
      <c r="AM63" s="339"/>
      <c r="AN63" s="332"/>
    </row>
    <row r="64" spans="1:40">
      <c r="A64" s="275" t="str">
        <f t="shared" si="1"/>
        <v/>
      </c>
      <c r="B64" s="285"/>
      <c r="C64" s="285"/>
      <c r="D64" s="285"/>
      <c r="E64" s="290"/>
      <c r="F64" s="286"/>
      <c r="G64" s="286"/>
      <c r="H64" s="285"/>
      <c r="I64" s="287"/>
      <c r="J64" s="288"/>
      <c r="K64" s="286"/>
      <c r="L64" s="286"/>
      <c r="M64" s="289"/>
      <c r="N64" s="286"/>
      <c r="O64" s="286"/>
      <c r="P64" s="286"/>
      <c r="Q64" s="286"/>
      <c r="R64" s="286"/>
      <c r="S64" s="286"/>
      <c r="T64" s="293"/>
      <c r="U64" s="290"/>
      <c r="V64" s="290"/>
      <c r="W64" s="290"/>
      <c r="X64" s="288"/>
      <c r="Y64" s="286"/>
      <c r="Z64" s="286"/>
      <c r="AA64" s="296"/>
      <c r="AB64" s="296"/>
      <c r="AC64" s="296"/>
      <c r="AD64" s="295"/>
      <c r="AE64" s="306"/>
      <c r="AF64" s="340"/>
      <c r="AG64" s="306"/>
      <c r="AH64" s="306"/>
      <c r="AI64" s="335"/>
      <c r="AJ64" s="306"/>
      <c r="AK64" s="306"/>
      <c r="AL64" s="306"/>
      <c r="AM64" s="339"/>
      <c r="AN64" s="332"/>
    </row>
    <row r="65" spans="1:40">
      <c r="A65" s="275" t="str">
        <f t="shared" si="1"/>
        <v/>
      </c>
      <c r="B65" s="285"/>
      <c r="C65" s="285"/>
      <c r="D65" s="285"/>
      <c r="E65" s="290"/>
      <c r="F65" s="286"/>
      <c r="G65" s="286"/>
      <c r="H65" s="285"/>
      <c r="I65" s="287"/>
      <c r="J65" s="288"/>
      <c r="K65" s="286"/>
      <c r="L65" s="286"/>
      <c r="M65" s="289"/>
      <c r="N65" s="286"/>
      <c r="O65" s="286"/>
      <c r="P65" s="286"/>
      <c r="Q65" s="286"/>
      <c r="R65" s="286"/>
      <c r="S65" s="286"/>
      <c r="T65" s="293"/>
      <c r="U65" s="290"/>
      <c r="V65" s="290"/>
      <c r="W65" s="290"/>
      <c r="X65" s="288"/>
      <c r="Y65" s="286"/>
      <c r="Z65" s="286"/>
      <c r="AA65" s="296"/>
      <c r="AB65" s="296"/>
      <c r="AC65" s="296"/>
      <c r="AD65" s="295"/>
      <c r="AE65" s="306"/>
      <c r="AF65" s="340"/>
      <c r="AG65" s="306"/>
      <c r="AH65" s="306"/>
      <c r="AI65" s="335"/>
      <c r="AJ65" s="306"/>
      <c r="AK65" s="306"/>
      <c r="AL65" s="306"/>
      <c r="AM65" s="339"/>
      <c r="AN65" s="332"/>
    </row>
    <row r="66" spans="1:40">
      <c r="A66" s="275" t="str">
        <f t="shared" si="1"/>
        <v/>
      </c>
      <c r="B66" s="285"/>
      <c r="C66" s="285"/>
      <c r="D66" s="285"/>
      <c r="E66" s="290"/>
      <c r="F66" s="286"/>
      <c r="G66" s="286"/>
      <c r="H66" s="285"/>
      <c r="I66" s="287"/>
      <c r="J66" s="288"/>
      <c r="K66" s="286"/>
      <c r="L66" s="286"/>
      <c r="M66" s="289"/>
      <c r="N66" s="286"/>
      <c r="O66" s="286"/>
      <c r="P66" s="286"/>
      <c r="Q66" s="286"/>
      <c r="R66" s="286"/>
      <c r="S66" s="286"/>
      <c r="T66" s="293"/>
      <c r="U66" s="290"/>
      <c r="V66" s="290"/>
      <c r="W66" s="290"/>
      <c r="X66" s="288"/>
      <c r="Y66" s="286"/>
      <c r="Z66" s="286"/>
      <c r="AA66" s="296"/>
      <c r="AB66" s="296"/>
      <c r="AC66" s="296"/>
      <c r="AD66" s="295"/>
      <c r="AE66" s="306"/>
      <c r="AF66" s="340"/>
      <c r="AG66" s="306"/>
      <c r="AH66" s="306"/>
      <c r="AI66" s="335"/>
      <c r="AJ66" s="306"/>
      <c r="AK66" s="306"/>
      <c r="AL66" s="306"/>
      <c r="AM66" s="339"/>
      <c r="AN66" s="332"/>
    </row>
    <row r="67" spans="1:40">
      <c r="A67" s="275" t="str">
        <f t="shared" si="1"/>
        <v/>
      </c>
      <c r="B67" s="285"/>
      <c r="C67" s="285"/>
      <c r="D67" s="285"/>
      <c r="E67" s="290"/>
      <c r="F67" s="286"/>
      <c r="G67" s="286"/>
      <c r="H67" s="285"/>
      <c r="I67" s="287"/>
      <c r="J67" s="288"/>
      <c r="K67" s="286"/>
      <c r="L67" s="286"/>
      <c r="M67" s="289"/>
      <c r="N67" s="286"/>
      <c r="O67" s="286"/>
      <c r="P67" s="286"/>
      <c r="Q67" s="286"/>
      <c r="R67" s="286"/>
      <c r="S67" s="286"/>
      <c r="T67" s="293"/>
      <c r="U67" s="290"/>
      <c r="V67" s="290"/>
      <c r="W67" s="290"/>
      <c r="X67" s="288"/>
      <c r="Y67" s="286"/>
      <c r="Z67" s="286"/>
      <c r="AA67" s="296"/>
      <c r="AB67" s="296"/>
      <c r="AC67" s="296"/>
      <c r="AD67" s="295"/>
      <c r="AE67" s="306"/>
      <c r="AF67" s="340"/>
      <c r="AG67" s="306"/>
      <c r="AH67" s="306"/>
      <c r="AI67" s="335"/>
      <c r="AJ67" s="306"/>
      <c r="AK67" s="306"/>
      <c r="AL67" s="306"/>
      <c r="AM67" s="339"/>
      <c r="AN67" s="332"/>
    </row>
    <row r="68" spans="1:40">
      <c r="A68" s="275" t="str">
        <f t="shared" si="1"/>
        <v/>
      </c>
      <c r="B68" s="285"/>
      <c r="C68" s="285"/>
      <c r="D68" s="285"/>
      <c r="E68" s="290"/>
      <c r="F68" s="286"/>
      <c r="G68" s="286"/>
      <c r="H68" s="285"/>
      <c r="I68" s="287"/>
      <c r="J68" s="288"/>
      <c r="K68" s="286"/>
      <c r="L68" s="286"/>
      <c r="M68" s="289"/>
      <c r="N68" s="286"/>
      <c r="O68" s="286"/>
      <c r="P68" s="286"/>
      <c r="Q68" s="286"/>
      <c r="R68" s="286"/>
      <c r="S68" s="286"/>
      <c r="T68" s="293"/>
      <c r="U68" s="290"/>
      <c r="V68" s="290"/>
      <c r="W68" s="290"/>
      <c r="X68" s="288"/>
      <c r="Y68" s="286"/>
      <c r="Z68" s="286"/>
      <c r="AA68" s="296"/>
      <c r="AB68" s="296"/>
      <c r="AC68" s="296"/>
      <c r="AD68" s="295"/>
      <c r="AE68" s="306"/>
      <c r="AF68" s="340"/>
      <c r="AG68" s="306"/>
      <c r="AH68" s="306"/>
      <c r="AI68" s="335"/>
      <c r="AJ68" s="306"/>
      <c r="AK68" s="306"/>
      <c r="AL68" s="306"/>
      <c r="AM68" s="339"/>
      <c r="AN68" s="332"/>
    </row>
    <row r="69" spans="1:40">
      <c r="A69" s="275" t="str">
        <f t="shared" ref="A69:A99" si="2">IF(B69&lt;&gt;"",ROW()-3,"")</f>
        <v/>
      </c>
      <c r="B69" s="285"/>
      <c r="C69" s="285"/>
      <c r="D69" s="285"/>
      <c r="E69" s="290"/>
      <c r="F69" s="286"/>
      <c r="G69" s="286"/>
      <c r="H69" s="285"/>
      <c r="I69" s="287"/>
      <c r="J69" s="288"/>
      <c r="K69" s="286"/>
      <c r="L69" s="286"/>
      <c r="M69" s="289"/>
      <c r="N69" s="286"/>
      <c r="O69" s="286"/>
      <c r="P69" s="286"/>
      <c r="Q69" s="286"/>
      <c r="R69" s="286"/>
      <c r="S69" s="286"/>
      <c r="T69" s="293"/>
      <c r="U69" s="290"/>
      <c r="V69" s="290"/>
      <c r="W69" s="290"/>
      <c r="X69" s="288"/>
      <c r="Y69" s="286"/>
      <c r="Z69" s="286"/>
      <c r="AA69" s="296"/>
      <c r="AB69" s="296"/>
      <c r="AC69" s="296"/>
      <c r="AD69" s="295"/>
      <c r="AE69" s="306"/>
      <c r="AF69" s="340"/>
      <c r="AG69" s="306"/>
      <c r="AH69" s="306"/>
      <c r="AI69" s="335"/>
      <c r="AJ69" s="306"/>
      <c r="AK69" s="306"/>
      <c r="AL69" s="306"/>
      <c r="AM69" s="339"/>
      <c r="AN69" s="332"/>
    </row>
    <row r="70" spans="1:40">
      <c r="A70" s="275" t="str">
        <f t="shared" si="2"/>
        <v/>
      </c>
      <c r="B70" s="285"/>
      <c r="C70" s="285"/>
      <c r="D70" s="285"/>
      <c r="E70" s="290"/>
      <c r="F70" s="286"/>
      <c r="G70" s="286"/>
      <c r="H70" s="285"/>
      <c r="I70" s="287"/>
      <c r="J70" s="288"/>
      <c r="K70" s="286"/>
      <c r="L70" s="286"/>
      <c r="M70" s="289"/>
      <c r="N70" s="286"/>
      <c r="O70" s="286"/>
      <c r="P70" s="286"/>
      <c r="Q70" s="286"/>
      <c r="R70" s="286"/>
      <c r="S70" s="286"/>
      <c r="T70" s="293"/>
      <c r="U70" s="290"/>
      <c r="V70" s="290"/>
      <c r="W70" s="290"/>
      <c r="X70" s="288"/>
      <c r="Y70" s="286"/>
      <c r="Z70" s="286"/>
      <c r="AA70" s="296"/>
      <c r="AB70" s="296"/>
      <c r="AC70" s="296"/>
      <c r="AD70" s="295"/>
      <c r="AE70" s="306"/>
      <c r="AF70" s="340"/>
      <c r="AG70" s="306"/>
      <c r="AH70" s="306"/>
      <c r="AI70" s="335"/>
      <c r="AJ70" s="306"/>
      <c r="AK70" s="306"/>
      <c r="AL70" s="306"/>
      <c r="AM70" s="339"/>
      <c r="AN70" s="332"/>
    </row>
    <row r="71" spans="1:40">
      <c r="A71" s="275" t="str">
        <f t="shared" si="2"/>
        <v/>
      </c>
      <c r="B71" s="285"/>
      <c r="C71" s="285"/>
      <c r="D71" s="285"/>
      <c r="E71" s="290"/>
      <c r="F71" s="286"/>
      <c r="G71" s="286"/>
      <c r="H71" s="285"/>
      <c r="I71" s="287"/>
      <c r="J71" s="288"/>
      <c r="K71" s="286"/>
      <c r="L71" s="286"/>
      <c r="M71" s="289"/>
      <c r="N71" s="286"/>
      <c r="O71" s="286"/>
      <c r="P71" s="286"/>
      <c r="Q71" s="286"/>
      <c r="R71" s="286"/>
      <c r="S71" s="286"/>
      <c r="T71" s="293"/>
      <c r="U71" s="290"/>
      <c r="V71" s="290"/>
      <c r="W71" s="290"/>
      <c r="X71" s="288"/>
      <c r="Y71" s="286"/>
      <c r="Z71" s="286"/>
      <c r="AA71" s="296"/>
      <c r="AB71" s="296"/>
      <c r="AC71" s="296"/>
      <c r="AD71" s="295"/>
      <c r="AE71" s="306"/>
      <c r="AF71" s="340"/>
      <c r="AG71" s="306"/>
      <c r="AH71" s="306"/>
      <c r="AI71" s="335"/>
      <c r="AJ71" s="306"/>
      <c r="AK71" s="306"/>
      <c r="AL71" s="306"/>
      <c r="AM71" s="339"/>
      <c r="AN71" s="332"/>
    </row>
    <row r="72" spans="1:40">
      <c r="A72" s="275" t="str">
        <f t="shared" si="2"/>
        <v/>
      </c>
      <c r="B72" s="285"/>
      <c r="C72" s="285"/>
      <c r="D72" s="285"/>
      <c r="E72" s="290"/>
      <c r="F72" s="286"/>
      <c r="G72" s="286"/>
      <c r="H72" s="285"/>
      <c r="I72" s="287"/>
      <c r="J72" s="288"/>
      <c r="K72" s="286"/>
      <c r="L72" s="286"/>
      <c r="M72" s="289"/>
      <c r="N72" s="286"/>
      <c r="O72" s="286"/>
      <c r="P72" s="286"/>
      <c r="Q72" s="286"/>
      <c r="R72" s="286"/>
      <c r="S72" s="286"/>
      <c r="T72" s="293"/>
      <c r="U72" s="290"/>
      <c r="V72" s="290"/>
      <c r="W72" s="290"/>
      <c r="X72" s="288"/>
      <c r="Y72" s="286"/>
      <c r="Z72" s="286"/>
      <c r="AA72" s="296"/>
      <c r="AB72" s="296"/>
      <c r="AC72" s="296"/>
      <c r="AD72" s="295"/>
      <c r="AE72" s="306"/>
      <c r="AF72" s="340"/>
      <c r="AG72" s="306"/>
      <c r="AH72" s="306"/>
      <c r="AI72" s="335"/>
      <c r="AJ72" s="306"/>
      <c r="AK72" s="306"/>
      <c r="AL72" s="306"/>
      <c r="AM72" s="339"/>
      <c r="AN72" s="332"/>
    </row>
    <row r="73" spans="1:40">
      <c r="A73" s="275" t="str">
        <f t="shared" si="2"/>
        <v/>
      </c>
      <c r="B73" s="285"/>
      <c r="C73" s="285"/>
      <c r="D73" s="285"/>
      <c r="E73" s="290"/>
      <c r="F73" s="286"/>
      <c r="G73" s="286"/>
      <c r="H73" s="285"/>
      <c r="I73" s="287"/>
      <c r="J73" s="288"/>
      <c r="K73" s="286"/>
      <c r="L73" s="286"/>
      <c r="M73" s="289"/>
      <c r="N73" s="286"/>
      <c r="O73" s="286"/>
      <c r="P73" s="286"/>
      <c r="Q73" s="286"/>
      <c r="R73" s="286"/>
      <c r="S73" s="286"/>
      <c r="T73" s="293"/>
      <c r="U73" s="290"/>
      <c r="V73" s="290"/>
      <c r="W73" s="290"/>
      <c r="X73" s="288"/>
      <c r="Y73" s="286"/>
      <c r="Z73" s="286"/>
      <c r="AA73" s="296"/>
      <c r="AB73" s="296"/>
      <c r="AC73" s="296"/>
      <c r="AD73" s="295"/>
      <c r="AE73" s="306"/>
      <c r="AF73" s="340"/>
      <c r="AG73" s="306"/>
      <c r="AH73" s="306"/>
      <c r="AI73" s="335"/>
      <c r="AJ73" s="306"/>
      <c r="AK73" s="306"/>
      <c r="AL73" s="306"/>
      <c r="AM73" s="339"/>
      <c r="AN73" s="332"/>
    </row>
    <row r="74" spans="1:40">
      <c r="A74" s="275" t="str">
        <f t="shared" si="2"/>
        <v/>
      </c>
      <c r="B74" s="285"/>
      <c r="C74" s="285"/>
      <c r="D74" s="285"/>
      <c r="E74" s="290"/>
      <c r="F74" s="286"/>
      <c r="G74" s="286"/>
      <c r="H74" s="285"/>
      <c r="I74" s="287"/>
      <c r="J74" s="288"/>
      <c r="K74" s="286"/>
      <c r="L74" s="286"/>
      <c r="M74" s="289"/>
      <c r="N74" s="286"/>
      <c r="O74" s="286"/>
      <c r="P74" s="286"/>
      <c r="Q74" s="286"/>
      <c r="R74" s="286"/>
      <c r="S74" s="286"/>
      <c r="T74" s="293"/>
      <c r="U74" s="290"/>
      <c r="V74" s="290"/>
      <c r="W74" s="290"/>
      <c r="X74" s="288"/>
      <c r="Y74" s="286"/>
      <c r="Z74" s="286"/>
      <c r="AA74" s="296"/>
      <c r="AB74" s="296"/>
      <c r="AC74" s="296"/>
      <c r="AD74" s="295"/>
      <c r="AE74" s="306"/>
      <c r="AF74" s="340"/>
      <c r="AG74" s="306"/>
      <c r="AH74" s="306"/>
      <c r="AI74" s="335"/>
      <c r="AJ74" s="306"/>
      <c r="AK74" s="306"/>
      <c r="AL74" s="306"/>
      <c r="AM74" s="339"/>
      <c r="AN74" s="332"/>
    </row>
    <row r="75" spans="1:40">
      <c r="A75" s="275" t="str">
        <f t="shared" si="2"/>
        <v/>
      </c>
      <c r="B75" s="285"/>
      <c r="C75" s="285"/>
      <c r="D75" s="285"/>
      <c r="E75" s="290"/>
      <c r="F75" s="286"/>
      <c r="G75" s="286"/>
      <c r="H75" s="285"/>
      <c r="I75" s="287"/>
      <c r="J75" s="288"/>
      <c r="K75" s="286"/>
      <c r="L75" s="286"/>
      <c r="M75" s="289"/>
      <c r="N75" s="286"/>
      <c r="O75" s="286"/>
      <c r="P75" s="286"/>
      <c r="Q75" s="286"/>
      <c r="R75" s="286"/>
      <c r="S75" s="286"/>
      <c r="T75" s="293"/>
      <c r="U75" s="290"/>
      <c r="V75" s="290"/>
      <c r="W75" s="290"/>
      <c r="X75" s="288"/>
      <c r="Y75" s="286"/>
      <c r="Z75" s="286"/>
      <c r="AA75" s="296"/>
      <c r="AB75" s="296"/>
      <c r="AC75" s="296"/>
      <c r="AD75" s="295"/>
      <c r="AE75" s="306"/>
      <c r="AF75" s="340"/>
      <c r="AG75" s="306"/>
      <c r="AH75" s="306"/>
      <c r="AI75" s="335"/>
      <c r="AJ75" s="306"/>
      <c r="AK75" s="306"/>
      <c r="AL75" s="306"/>
      <c r="AM75" s="339"/>
      <c r="AN75" s="332"/>
    </row>
    <row r="76" spans="1:40">
      <c r="A76" s="275" t="str">
        <f t="shared" si="2"/>
        <v/>
      </c>
      <c r="B76" s="285"/>
      <c r="C76" s="285"/>
      <c r="D76" s="285"/>
      <c r="E76" s="290"/>
      <c r="F76" s="286"/>
      <c r="G76" s="286"/>
      <c r="H76" s="285"/>
      <c r="I76" s="287"/>
      <c r="J76" s="288"/>
      <c r="K76" s="286"/>
      <c r="L76" s="286"/>
      <c r="M76" s="289"/>
      <c r="N76" s="286"/>
      <c r="O76" s="286"/>
      <c r="P76" s="286"/>
      <c r="Q76" s="286"/>
      <c r="R76" s="286"/>
      <c r="S76" s="286"/>
      <c r="T76" s="293"/>
      <c r="U76" s="290"/>
      <c r="V76" s="290"/>
      <c r="W76" s="290"/>
      <c r="X76" s="288"/>
      <c r="Y76" s="286"/>
      <c r="Z76" s="286"/>
      <c r="AA76" s="296"/>
      <c r="AB76" s="296"/>
      <c r="AC76" s="296"/>
      <c r="AD76" s="295"/>
      <c r="AE76" s="306"/>
      <c r="AF76" s="340"/>
      <c r="AG76" s="306"/>
      <c r="AH76" s="306"/>
      <c r="AI76" s="335"/>
      <c r="AJ76" s="306"/>
      <c r="AK76" s="306"/>
      <c r="AL76" s="306"/>
      <c r="AM76" s="339"/>
      <c r="AN76" s="332"/>
    </row>
    <row r="77" spans="1:40">
      <c r="A77" s="275" t="str">
        <f t="shared" si="2"/>
        <v/>
      </c>
      <c r="B77" s="285"/>
      <c r="C77" s="285"/>
      <c r="D77" s="285"/>
      <c r="E77" s="290"/>
      <c r="F77" s="286"/>
      <c r="G77" s="286"/>
      <c r="H77" s="285"/>
      <c r="I77" s="287"/>
      <c r="J77" s="288"/>
      <c r="K77" s="286"/>
      <c r="L77" s="286"/>
      <c r="M77" s="289"/>
      <c r="N77" s="286"/>
      <c r="O77" s="286"/>
      <c r="P77" s="286"/>
      <c r="Q77" s="286"/>
      <c r="R77" s="286"/>
      <c r="S77" s="286"/>
      <c r="T77" s="293"/>
      <c r="U77" s="290"/>
      <c r="V77" s="290"/>
      <c r="W77" s="290"/>
      <c r="X77" s="288"/>
      <c r="Y77" s="286"/>
      <c r="Z77" s="286"/>
      <c r="AA77" s="296"/>
      <c r="AB77" s="296"/>
      <c r="AC77" s="296"/>
      <c r="AD77" s="295"/>
      <c r="AE77" s="306"/>
      <c r="AF77" s="340"/>
      <c r="AG77" s="306"/>
      <c r="AH77" s="306"/>
      <c r="AI77" s="335"/>
      <c r="AJ77" s="306"/>
      <c r="AK77" s="306"/>
      <c r="AL77" s="306"/>
      <c r="AM77" s="339"/>
      <c r="AN77" s="332"/>
    </row>
    <row r="78" spans="1:40">
      <c r="A78" s="275" t="str">
        <f t="shared" si="2"/>
        <v/>
      </c>
      <c r="B78" s="285"/>
      <c r="C78" s="285"/>
      <c r="D78" s="285"/>
      <c r="E78" s="290"/>
      <c r="F78" s="286"/>
      <c r="G78" s="286"/>
      <c r="H78" s="285"/>
      <c r="I78" s="287"/>
      <c r="J78" s="288"/>
      <c r="K78" s="286"/>
      <c r="L78" s="286"/>
      <c r="M78" s="289"/>
      <c r="N78" s="286"/>
      <c r="O78" s="286"/>
      <c r="P78" s="286"/>
      <c r="Q78" s="286"/>
      <c r="R78" s="286"/>
      <c r="S78" s="286"/>
      <c r="T78" s="293"/>
      <c r="U78" s="290"/>
      <c r="V78" s="290"/>
      <c r="W78" s="290"/>
      <c r="X78" s="288"/>
      <c r="Y78" s="286"/>
      <c r="Z78" s="286"/>
      <c r="AA78" s="296"/>
      <c r="AB78" s="296"/>
      <c r="AC78" s="296"/>
      <c r="AD78" s="295"/>
      <c r="AE78" s="306"/>
      <c r="AF78" s="340"/>
      <c r="AG78" s="306"/>
      <c r="AH78" s="306"/>
      <c r="AI78" s="335"/>
      <c r="AJ78" s="306"/>
      <c r="AK78" s="306"/>
      <c r="AL78" s="306"/>
      <c r="AM78" s="339"/>
      <c r="AN78" s="332"/>
    </row>
    <row r="79" spans="1:40">
      <c r="A79" s="275" t="str">
        <f t="shared" si="2"/>
        <v/>
      </c>
      <c r="B79" s="285"/>
      <c r="C79" s="285"/>
      <c r="D79" s="285"/>
      <c r="E79" s="290"/>
      <c r="F79" s="286"/>
      <c r="G79" s="286"/>
      <c r="H79" s="285"/>
      <c r="I79" s="287"/>
      <c r="J79" s="288"/>
      <c r="K79" s="286"/>
      <c r="L79" s="286"/>
      <c r="M79" s="289"/>
      <c r="N79" s="286"/>
      <c r="O79" s="286"/>
      <c r="P79" s="286"/>
      <c r="Q79" s="286"/>
      <c r="R79" s="286"/>
      <c r="S79" s="286"/>
      <c r="T79" s="293"/>
      <c r="U79" s="290"/>
      <c r="V79" s="290"/>
      <c r="W79" s="290"/>
      <c r="X79" s="288"/>
      <c r="Y79" s="286"/>
      <c r="Z79" s="286"/>
      <c r="AA79" s="296"/>
      <c r="AB79" s="296"/>
      <c r="AC79" s="296"/>
      <c r="AD79" s="295"/>
      <c r="AE79" s="306"/>
      <c r="AF79" s="340"/>
      <c r="AG79" s="306"/>
      <c r="AH79" s="306"/>
      <c r="AI79" s="335"/>
      <c r="AJ79" s="306"/>
      <c r="AK79" s="306"/>
      <c r="AL79" s="306"/>
      <c r="AM79" s="339"/>
      <c r="AN79" s="332"/>
    </row>
    <row r="80" spans="1:40">
      <c r="A80" s="275" t="str">
        <f t="shared" si="2"/>
        <v/>
      </c>
      <c r="B80" s="285"/>
      <c r="C80" s="285"/>
      <c r="D80" s="285"/>
      <c r="E80" s="290"/>
      <c r="F80" s="286"/>
      <c r="G80" s="286"/>
      <c r="H80" s="285"/>
      <c r="I80" s="287"/>
      <c r="J80" s="288"/>
      <c r="K80" s="286"/>
      <c r="L80" s="286"/>
      <c r="M80" s="289"/>
      <c r="N80" s="286"/>
      <c r="O80" s="286"/>
      <c r="P80" s="286"/>
      <c r="Q80" s="286"/>
      <c r="R80" s="286"/>
      <c r="S80" s="286"/>
      <c r="T80" s="293"/>
      <c r="U80" s="290"/>
      <c r="V80" s="290"/>
      <c r="W80" s="290"/>
      <c r="X80" s="288"/>
      <c r="Y80" s="286"/>
      <c r="Z80" s="286"/>
      <c r="AA80" s="296"/>
      <c r="AB80" s="296"/>
      <c r="AC80" s="296"/>
      <c r="AD80" s="295"/>
      <c r="AE80" s="306"/>
      <c r="AF80" s="340"/>
      <c r="AG80" s="306"/>
      <c r="AH80" s="306"/>
      <c r="AI80" s="335"/>
      <c r="AJ80" s="306"/>
      <c r="AK80" s="306"/>
      <c r="AL80" s="306"/>
      <c r="AM80" s="339"/>
      <c r="AN80" s="332"/>
    </row>
    <row r="81" spans="1:40">
      <c r="A81" s="275" t="str">
        <f t="shared" si="2"/>
        <v/>
      </c>
      <c r="B81" s="285"/>
      <c r="C81" s="285"/>
      <c r="D81" s="285"/>
      <c r="E81" s="290"/>
      <c r="F81" s="286"/>
      <c r="G81" s="286"/>
      <c r="H81" s="285"/>
      <c r="I81" s="287"/>
      <c r="J81" s="288"/>
      <c r="K81" s="286"/>
      <c r="L81" s="286"/>
      <c r="M81" s="289"/>
      <c r="N81" s="286"/>
      <c r="O81" s="286"/>
      <c r="P81" s="286"/>
      <c r="Q81" s="286"/>
      <c r="R81" s="286"/>
      <c r="S81" s="286"/>
      <c r="T81" s="293"/>
      <c r="U81" s="290"/>
      <c r="V81" s="290"/>
      <c r="W81" s="290"/>
      <c r="X81" s="288"/>
      <c r="Y81" s="286"/>
      <c r="Z81" s="286"/>
      <c r="AA81" s="296"/>
      <c r="AB81" s="296"/>
      <c r="AC81" s="296"/>
      <c r="AD81" s="295"/>
      <c r="AE81" s="306"/>
      <c r="AF81" s="340"/>
      <c r="AG81" s="306"/>
      <c r="AH81" s="306"/>
      <c r="AI81" s="335"/>
      <c r="AJ81" s="306"/>
      <c r="AK81" s="306"/>
      <c r="AL81" s="306"/>
      <c r="AM81" s="339"/>
      <c r="AN81" s="332"/>
    </row>
    <row r="82" spans="1:40">
      <c r="A82" s="275" t="str">
        <f t="shared" si="2"/>
        <v/>
      </c>
      <c r="B82" s="285"/>
      <c r="C82" s="285"/>
      <c r="D82" s="285"/>
      <c r="E82" s="290"/>
      <c r="F82" s="286"/>
      <c r="G82" s="286"/>
      <c r="H82" s="285"/>
      <c r="I82" s="287"/>
      <c r="J82" s="288"/>
      <c r="K82" s="286"/>
      <c r="L82" s="286"/>
      <c r="M82" s="289"/>
      <c r="N82" s="286"/>
      <c r="O82" s="286"/>
      <c r="P82" s="286"/>
      <c r="Q82" s="286"/>
      <c r="R82" s="286"/>
      <c r="S82" s="286"/>
      <c r="T82" s="293"/>
      <c r="U82" s="290"/>
      <c r="V82" s="290"/>
      <c r="W82" s="290"/>
      <c r="X82" s="288"/>
      <c r="Y82" s="286"/>
      <c r="Z82" s="286"/>
      <c r="AA82" s="296"/>
      <c r="AB82" s="296"/>
      <c r="AC82" s="296"/>
      <c r="AD82" s="295"/>
      <c r="AE82" s="306"/>
      <c r="AF82" s="340"/>
      <c r="AG82" s="306"/>
      <c r="AH82" s="306"/>
      <c r="AI82" s="335"/>
      <c r="AJ82" s="306"/>
      <c r="AK82" s="306"/>
      <c r="AL82" s="306"/>
      <c r="AM82" s="339"/>
      <c r="AN82" s="332"/>
    </row>
    <row r="83" spans="1:40">
      <c r="A83" s="275" t="str">
        <f t="shared" si="2"/>
        <v/>
      </c>
      <c r="B83" s="285"/>
      <c r="C83" s="285"/>
      <c r="D83" s="285"/>
      <c r="E83" s="290"/>
      <c r="F83" s="286"/>
      <c r="G83" s="286"/>
      <c r="H83" s="285"/>
      <c r="I83" s="287"/>
      <c r="J83" s="288"/>
      <c r="K83" s="286"/>
      <c r="L83" s="286"/>
      <c r="M83" s="289"/>
      <c r="N83" s="286"/>
      <c r="O83" s="286"/>
      <c r="P83" s="286"/>
      <c r="Q83" s="286"/>
      <c r="R83" s="286"/>
      <c r="S83" s="286"/>
      <c r="T83" s="293"/>
      <c r="U83" s="290"/>
      <c r="V83" s="290"/>
      <c r="W83" s="290"/>
      <c r="X83" s="288"/>
      <c r="Y83" s="286"/>
      <c r="Z83" s="286"/>
      <c r="AA83" s="296"/>
      <c r="AB83" s="296"/>
      <c r="AC83" s="296"/>
      <c r="AD83" s="295"/>
      <c r="AE83" s="306"/>
      <c r="AF83" s="340"/>
      <c r="AG83" s="306"/>
      <c r="AH83" s="306"/>
      <c r="AI83" s="335"/>
      <c r="AJ83" s="306"/>
      <c r="AK83" s="306"/>
      <c r="AL83" s="306"/>
      <c r="AM83" s="339"/>
      <c r="AN83" s="332"/>
    </row>
    <row r="84" spans="1:40">
      <c r="A84" s="275" t="str">
        <f t="shared" si="2"/>
        <v/>
      </c>
      <c r="B84" s="285"/>
      <c r="C84" s="285"/>
      <c r="D84" s="285"/>
      <c r="E84" s="290"/>
      <c r="F84" s="286"/>
      <c r="G84" s="286"/>
      <c r="H84" s="285"/>
      <c r="I84" s="287"/>
      <c r="J84" s="288"/>
      <c r="K84" s="286"/>
      <c r="L84" s="286"/>
      <c r="M84" s="289"/>
      <c r="N84" s="286"/>
      <c r="O84" s="286"/>
      <c r="P84" s="286"/>
      <c r="Q84" s="286"/>
      <c r="R84" s="286"/>
      <c r="S84" s="286"/>
      <c r="T84" s="293"/>
      <c r="U84" s="290"/>
      <c r="V84" s="290"/>
      <c r="W84" s="290"/>
      <c r="X84" s="288"/>
      <c r="Y84" s="286"/>
      <c r="Z84" s="286"/>
      <c r="AA84" s="296"/>
      <c r="AB84" s="296"/>
      <c r="AC84" s="296"/>
      <c r="AD84" s="295"/>
      <c r="AE84" s="306"/>
      <c r="AF84" s="340"/>
      <c r="AG84" s="306"/>
      <c r="AH84" s="306"/>
      <c r="AI84" s="335"/>
      <c r="AJ84" s="306"/>
      <c r="AK84" s="306"/>
      <c r="AL84" s="306"/>
      <c r="AM84" s="339"/>
      <c r="AN84" s="332"/>
    </row>
    <row r="85" spans="1:40">
      <c r="A85" s="275" t="str">
        <f t="shared" si="2"/>
        <v/>
      </c>
      <c r="B85" s="285"/>
      <c r="C85" s="285"/>
      <c r="D85" s="285"/>
      <c r="E85" s="290"/>
      <c r="F85" s="286"/>
      <c r="G85" s="286"/>
      <c r="H85" s="285"/>
      <c r="I85" s="287"/>
      <c r="J85" s="288"/>
      <c r="K85" s="286"/>
      <c r="L85" s="286"/>
      <c r="M85" s="289"/>
      <c r="N85" s="286"/>
      <c r="O85" s="286"/>
      <c r="P85" s="286"/>
      <c r="Q85" s="286"/>
      <c r="R85" s="286"/>
      <c r="S85" s="286"/>
      <c r="T85" s="293"/>
      <c r="U85" s="290"/>
      <c r="V85" s="290"/>
      <c r="W85" s="290"/>
      <c r="X85" s="288"/>
      <c r="Y85" s="286"/>
      <c r="Z85" s="286"/>
      <c r="AA85" s="296"/>
      <c r="AB85" s="296"/>
      <c r="AC85" s="296"/>
      <c r="AD85" s="295"/>
      <c r="AE85" s="306"/>
      <c r="AF85" s="340"/>
      <c r="AG85" s="306"/>
      <c r="AH85" s="306"/>
      <c r="AI85" s="335"/>
      <c r="AJ85" s="306"/>
      <c r="AK85" s="306"/>
      <c r="AL85" s="306"/>
      <c r="AM85" s="339"/>
      <c r="AN85" s="332"/>
    </row>
    <row r="86" spans="1:40">
      <c r="A86" s="275" t="str">
        <f t="shared" si="2"/>
        <v/>
      </c>
      <c r="B86" s="285"/>
      <c r="C86" s="285"/>
      <c r="D86" s="285"/>
      <c r="E86" s="290"/>
      <c r="F86" s="286"/>
      <c r="G86" s="286"/>
      <c r="H86" s="285"/>
      <c r="I86" s="287"/>
      <c r="J86" s="288"/>
      <c r="K86" s="286"/>
      <c r="L86" s="286"/>
      <c r="M86" s="289"/>
      <c r="N86" s="286"/>
      <c r="O86" s="286"/>
      <c r="P86" s="286"/>
      <c r="Q86" s="286"/>
      <c r="R86" s="286"/>
      <c r="S86" s="286"/>
      <c r="T86" s="293"/>
      <c r="U86" s="290"/>
      <c r="V86" s="290"/>
      <c r="W86" s="290"/>
      <c r="X86" s="288"/>
      <c r="Y86" s="286"/>
      <c r="Z86" s="286"/>
      <c r="AA86" s="296"/>
      <c r="AB86" s="296"/>
      <c r="AC86" s="296"/>
      <c r="AD86" s="295"/>
      <c r="AE86" s="306"/>
      <c r="AF86" s="340"/>
      <c r="AG86" s="306"/>
      <c r="AH86" s="306"/>
      <c r="AI86" s="335"/>
      <c r="AJ86" s="306"/>
      <c r="AK86" s="306"/>
      <c r="AL86" s="306"/>
      <c r="AM86" s="339"/>
      <c r="AN86" s="332"/>
    </row>
    <row r="87" spans="1:40">
      <c r="A87" s="275" t="str">
        <f t="shared" si="2"/>
        <v/>
      </c>
      <c r="B87" s="285"/>
      <c r="C87" s="285"/>
      <c r="D87" s="285"/>
      <c r="E87" s="290"/>
      <c r="F87" s="286"/>
      <c r="G87" s="286"/>
      <c r="H87" s="285"/>
      <c r="I87" s="287"/>
      <c r="J87" s="288"/>
      <c r="K87" s="286"/>
      <c r="L87" s="286"/>
      <c r="M87" s="289"/>
      <c r="N87" s="286"/>
      <c r="O87" s="286"/>
      <c r="P87" s="286"/>
      <c r="Q87" s="286"/>
      <c r="R87" s="286"/>
      <c r="S87" s="286"/>
      <c r="T87" s="293"/>
      <c r="U87" s="290"/>
      <c r="V87" s="290"/>
      <c r="W87" s="290"/>
      <c r="X87" s="288"/>
      <c r="Y87" s="286"/>
      <c r="Z87" s="286"/>
      <c r="AA87" s="296"/>
      <c r="AB87" s="296"/>
      <c r="AC87" s="296"/>
      <c r="AD87" s="295"/>
      <c r="AE87" s="306"/>
      <c r="AF87" s="340"/>
      <c r="AG87" s="306"/>
      <c r="AH87" s="306"/>
      <c r="AI87" s="335"/>
      <c r="AJ87" s="306"/>
      <c r="AK87" s="306"/>
      <c r="AL87" s="306"/>
      <c r="AM87" s="339"/>
      <c r="AN87" s="332"/>
    </row>
    <row r="88" spans="1:40">
      <c r="A88" s="275" t="str">
        <f t="shared" si="2"/>
        <v/>
      </c>
      <c r="B88" s="285"/>
      <c r="C88" s="285"/>
      <c r="D88" s="285"/>
      <c r="E88" s="290"/>
      <c r="F88" s="286"/>
      <c r="G88" s="286"/>
      <c r="H88" s="285"/>
      <c r="I88" s="287"/>
      <c r="J88" s="288"/>
      <c r="K88" s="286"/>
      <c r="L88" s="286"/>
      <c r="M88" s="289"/>
      <c r="N88" s="286"/>
      <c r="O88" s="286"/>
      <c r="P88" s="286"/>
      <c r="Q88" s="286"/>
      <c r="R88" s="286"/>
      <c r="S88" s="286"/>
      <c r="T88" s="293"/>
      <c r="U88" s="290"/>
      <c r="V88" s="290"/>
      <c r="W88" s="290"/>
      <c r="X88" s="288"/>
      <c r="Y88" s="286"/>
      <c r="Z88" s="286"/>
      <c r="AA88" s="296"/>
      <c r="AB88" s="296"/>
      <c r="AC88" s="296"/>
      <c r="AD88" s="295"/>
      <c r="AE88" s="306"/>
      <c r="AF88" s="340"/>
      <c r="AG88" s="306"/>
      <c r="AH88" s="306"/>
      <c r="AI88" s="335"/>
      <c r="AJ88" s="306"/>
      <c r="AK88" s="306"/>
      <c r="AL88" s="306"/>
      <c r="AM88" s="339"/>
      <c r="AN88" s="332"/>
    </row>
    <row r="89" spans="1:40">
      <c r="A89" s="275" t="str">
        <f t="shared" si="2"/>
        <v/>
      </c>
      <c r="B89" s="285"/>
      <c r="C89" s="285"/>
      <c r="D89" s="285"/>
      <c r="E89" s="290"/>
      <c r="F89" s="286"/>
      <c r="G89" s="286"/>
      <c r="H89" s="285"/>
      <c r="I89" s="287"/>
      <c r="J89" s="288"/>
      <c r="K89" s="286"/>
      <c r="L89" s="286"/>
      <c r="M89" s="289"/>
      <c r="N89" s="286"/>
      <c r="O89" s="286"/>
      <c r="P89" s="286"/>
      <c r="Q89" s="286"/>
      <c r="R89" s="286"/>
      <c r="S89" s="286"/>
      <c r="T89" s="293"/>
      <c r="U89" s="290"/>
      <c r="V89" s="290"/>
      <c r="W89" s="290"/>
      <c r="X89" s="288"/>
      <c r="Y89" s="286"/>
      <c r="Z89" s="286"/>
      <c r="AA89" s="296"/>
      <c r="AB89" s="296"/>
      <c r="AC89" s="296"/>
      <c r="AD89" s="295"/>
      <c r="AE89" s="306"/>
      <c r="AF89" s="340"/>
      <c r="AG89" s="306"/>
      <c r="AH89" s="306"/>
      <c r="AI89" s="335"/>
      <c r="AJ89" s="306"/>
      <c r="AK89" s="306"/>
      <c r="AL89" s="306"/>
      <c r="AM89" s="339"/>
      <c r="AN89" s="332"/>
    </row>
    <row r="90" spans="1:40">
      <c r="A90" s="275" t="str">
        <f t="shared" si="2"/>
        <v/>
      </c>
      <c r="B90" s="285"/>
      <c r="C90" s="285"/>
      <c r="D90" s="285"/>
      <c r="E90" s="290"/>
      <c r="F90" s="286"/>
      <c r="G90" s="286"/>
      <c r="H90" s="285"/>
      <c r="I90" s="287"/>
      <c r="J90" s="288"/>
      <c r="K90" s="286"/>
      <c r="L90" s="286"/>
      <c r="M90" s="289"/>
      <c r="N90" s="286"/>
      <c r="O90" s="286"/>
      <c r="P90" s="286"/>
      <c r="Q90" s="286"/>
      <c r="R90" s="286"/>
      <c r="S90" s="286"/>
      <c r="T90" s="293"/>
      <c r="U90" s="290"/>
      <c r="V90" s="290"/>
      <c r="W90" s="290"/>
      <c r="X90" s="288"/>
      <c r="Y90" s="286"/>
      <c r="Z90" s="286"/>
      <c r="AA90" s="296"/>
      <c r="AB90" s="296"/>
      <c r="AC90" s="296"/>
      <c r="AD90" s="295"/>
      <c r="AE90" s="306"/>
      <c r="AF90" s="340"/>
      <c r="AG90" s="306"/>
      <c r="AH90" s="306"/>
      <c r="AI90" s="335"/>
      <c r="AJ90" s="306"/>
      <c r="AK90" s="306"/>
      <c r="AL90" s="306"/>
      <c r="AM90" s="339"/>
      <c r="AN90" s="332"/>
    </row>
    <row r="91" spans="1:40">
      <c r="A91" s="275" t="str">
        <f t="shared" si="2"/>
        <v/>
      </c>
      <c r="B91" s="285"/>
      <c r="C91" s="285"/>
      <c r="D91" s="285"/>
      <c r="E91" s="290"/>
      <c r="F91" s="286"/>
      <c r="G91" s="286"/>
      <c r="H91" s="285"/>
      <c r="I91" s="287"/>
      <c r="J91" s="288"/>
      <c r="K91" s="286"/>
      <c r="L91" s="286"/>
      <c r="M91" s="289"/>
      <c r="N91" s="286"/>
      <c r="O91" s="286"/>
      <c r="P91" s="286"/>
      <c r="Q91" s="286"/>
      <c r="R91" s="286"/>
      <c r="S91" s="286"/>
      <c r="T91" s="293"/>
      <c r="U91" s="290"/>
      <c r="V91" s="290"/>
      <c r="W91" s="290"/>
      <c r="X91" s="288"/>
      <c r="Y91" s="286"/>
      <c r="Z91" s="286"/>
      <c r="AA91" s="296"/>
      <c r="AB91" s="296"/>
      <c r="AC91" s="296"/>
      <c r="AD91" s="295"/>
      <c r="AE91" s="306"/>
      <c r="AF91" s="340"/>
      <c r="AG91" s="306"/>
      <c r="AH91" s="306"/>
      <c r="AI91" s="335"/>
      <c r="AJ91" s="306"/>
      <c r="AK91" s="306"/>
      <c r="AL91" s="306"/>
      <c r="AM91" s="339"/>
      <c r="AN91" s="332"/>
    </row>
    <row r="92" spans="1:40">
      <c r="A92" s="275" t="str">
        <f t="shared" si="2"/>
        <v/>
      </c>
      <c r="B92" s="285"/>
      <c r="C92" s="285"/>
      <c r="D92" s="285"/>
      <c r="E92" s="290"/>
      <c r="F92" s="286"/>
      <c r="G92" s="286"/>
      <c r="H92" s="285"/>
      <c r="I92" s="287"/>
      <c r="J92" s="288"/>
      <c r="K92" s="286"/>
      <c r="L92" s="286"/>
      <c r="M92" s="289"/>
      <c r="N92" s="286"/>
      <c r="O92" s="286"/>
      <c r="P92" s="286"/>
      <c r="Q92" s="286"/>
      <c r="R92" s="286"/>
      <c r="S92" s="286"/>
      <c r="T92" s="293"/>
      <c r="U92" s="290"/>
      <c r="V92" s="290"/>
      <c r="W92" s="290"/>
      <c r="X92" s="288"/>
      <c r="Y92" s="286"/>
      <c r="Z92" s="286"/>
      <c r="AA92" s="296"/>
      <c r="AB92" s="296"/>
      <c r="AC92" s="296"/>
      <c r="AD92" s="295"/>
      <c r="AE92" s="306"/>
      <c r="AF92" s="340"/>
      <c r="AG92" s="306"/>
      <c r="AH92" s="306"/>
      <c r="AI92" s="335"/>
      <c r="AJ92" s="306"/>
      <c r="AK92" s="306"/>
      <c r="AL92" s="306"/>
      <c r="AM92" s="339"/>
      <c r="AN92" s="332"/>
    </row>
    <row r="93" spans="1:40">
      <c r="A93" s="275" t="str">
        <f t="shared" si="2"/>
        <v/>
      </c>
      <c r="B93" s="285"/>
      <c r="C93" s="285"/>
      <c r="D93" s="285"/>
      <c r="E93" s="290"/>
      <c r="F93" s="286"/>
      <c r="G93" s="286"/>
      <c r="H93" s="285"/>
      <c r="I93" s="287"/>
      <c r="J93" s="288"/>
      <c r="K93" s="286"/>
      <c r="L93" s="286"/>
      <c r="M93" s="289"/>
      <c r="N93" s="286"/>
      <c r="O93" s="286"/>
      <c r="P93" s="286"/>
      <c r="Q93" s="286"/>
      <c r="R93" s="286"/>
      <c r="S93" s="286"/>
      <c r="T93" s="293"/>
      <c r="U93" s="290"/>
      <c r="V93" s="290"/>
      <c r="W93" s="290"/>
      <c r="X93" s="288"/>
      <c r="Y93" s="286"/>
      <c r="Z93" s="286"/>
      <c r="AA93" s="296"/>
      <c r="AB93" s="296"/>
      <c r="AC93" s="296"/>
      <c r="AD93" s="295"/>
      <c r="AE93" s="306"/>
      <c r="AF93" s="340"/>
      <c r="AG93" s="306"/>
      <c r="AH93" s="306"/>
      <c r="AI93" s="335"/>
      <c r="AJ93" s="306"/>
      <c r="AK93" s="306"/>
      <c r="AL93" s="306"/>
      <c r="AM93" s="339"/>
      <c r="AN93" s="332"/>
    </row>
    <row r="94" spans="1:40">
      <c r="A94" s="275" t="str">
        <f t="shared" si="2"/>
        <v/>
      </c>
      <c r="B94" s="285"/>
      <c r="C94" s="285"/>
      <c r="D94" s="285"/>
      <c r="E94" s="290"/>
      <c r="F94" s="286"/>
      <c r="G94" s="286"/>
      <c r="H94" s="285"/>
      <c r="I94" s="287"/>
      <c r="J94" s="288"/>
      <c r="K94" s="286"/>
      <c r="L94" s="286"/>
      <c r="M94" s="289"/>
      <c r="N94" s="286"/>
      <c r="O94" s="286"/>
      <c r="P94" s="286"/>
      <c r="Q94" s="286"/>
      <c r="R94" s="286"/>
      <c r="S94" s="286"/>
      <c r="T94" s="293"/>
      <c r="U94" s="290"/>
      <c r="V94" s="290"/>
      <c r="W94" s="290"/>
      <c r="X94" s="288"/>
      <c r="Y94" s="286"/>
      <c r="Z94" s="286"/>
      <c r="AA94" s="296"/>
      <c r="AB94" s="296"/>
      <c r="AC94" s="296"/>
      <c r="AD94" s="295"/>
      <c r="AE94" s="306"/>
      <c r="AF94" s="340"/>
      <c r="AG94" s="306"/>
      <c r="AH94" s="306"/>
      <c r="AI94" s="335"/>
      <c r="AJ94" s="306"/>
      <c r="AK94" s="306"/>
      <c r="AL94" s="306"/>
      <c r="AM94" s="339"/>
      <c r="AN94" s="332"/>
    </row>
    <row r="95" spans="1:40">
      <c r="A95" s="275" t="str">
        <f t="shared" si="2"/>
        <v/>
      </c>
      <c r="B95" s="285"/>
      <c r="C95" s="285"/>
      <c r="D95" s="285"/>
      <c r="E95" s="290"/>
      <c r="F95" s="286"/>
      <c r="G95" s="286"/>
      <c r="H95" s="285"/>
      <c r="I95" s="287"/>
      <c r="J95" s="288"/>
      <c r="K95" s="286"/>
      <c r="L95" s="286"/>
      <c r="M95" s="289"/>
      <c r="N95" s="286"/>
      <c r="O95" s="286"/>
      <c r="P95" s="286"/>
      <c r="Q95" s="286"/>
      <c r="R95" s="286"/>
      <c r="S95" s="286"/>
      <c r="T95" s="293"/>
      <c r="U95" s="290"/>
      <c r="V95" s="290"/>
      <c r="W95" s="290"/>
      <c r="X95" s="288"/>
      <c r="Y95" s="286"/>
      <c r="Z95" s="286"/>
      <c r="AA95" s="296"/>
      <c r="AB95" s="296"/>
      <c r="AC95" s="296"/>
      <c r="AD95" s="295"/>
      <c r="AE95" s="306"/>
      <c r="AF95" s="340"/>
      <c r="AG95" s="306"/>
      <c r="AH95" s="306"/>
      <c r="AI95" s="335"/>
      <c r="AJ95" s="306"/>
      <c r="AK95" s="306"/>
      <c r="AL95" s="306"/>
      <c r="AM95" s="339"/>
      <c r="AN95" s="332"/>
    </row>
    <row r="96" spans="1:40">
      <c r="A96" s="275" t="str">
        <f t="shared" si="2"/>
        <v/>
      </c>
      <c r="B96" s="285"/>
      <c r="C96" s="285"/>
      <c r="D96" s="285"/>
      <c r="E96" s="290"/>
      <c r="F96" s="286"/>
      <c r="G96" s="286"/>
      <c r="H96" s="285"/>
      <c r="I96" s="287"/>
      <c r="J96" s="288"/>
      <c r="K96" s="286"/>
      <c r="L96" s="286"/>
      <c r="M96" s="289"/>
      <c r="N96" s="286"/>
      <c r="O96" s="286"/>
      <c r="P96" s="286"/>
      <c r="Q96" s="286"/>
      <c r="R96" s="286"/>
      <c r="S96" s="286"/>
      <c r="T96" s="293"/>
      <c r="U96" s="290"/>
      <c r="V96" s="290"/>
      <c r="W96" s="290"/>
      <c r="X96" s="288"/>
      <c r="Y96" s="286"/>
      <c r="Z96" s="286"/>
      <c r="AA96" s="296"/>
      <c r="AB96" s="296"/>
      <c r="AC96" s="296"/>
      <c r="AD96" s="295"/>
      <c r="AE96" s="306"/>
      <c r="AF96" s="340"/>
      <c r="AG96" s="306"/>
      <c r="AH96" s="306"/>
      <c r="AI96" s="335"/>
      <c r="AJ96" s="306"/>
      <c r="AK96" s="306"/>
      <c r="AL96" s="306"/>
      <c r="AM96" s="339"/>
      <c r="AN96" s="332"/>
    </row>
    <row r="97" spans="1:40">
      <c r="A97" s="275" t="str">
        <f t="shared" si="2"/>
        <v/>
      </c>
      <c r="B97" s="285"/>
      <c r="C97" s="285"/>
      <c r="D97" s="285"/>
      <c r="E97" s="290"/>
      <c r="F97" s="286"/>
      <c r="G97" s="286"/>
      <c r="H97" s="285"/>
      <c r="I97" s="287"/>
      <c r="J97" s="288"/>
      <c r="K97" s="286"/>
      <c r="L97" s="286"/>
      <c r="M97" s="289"/>
      <c r="N97" s="286"/>
      <c r="O97" s="286"/>
      <c r="P97" s="286"/>
      <c r="Q97" s="286"/>
      <c r="R97" s="286"/>
      <c r="S97" s="286"/>
      <c r="T97" s="293"/>
      <c r="U97" s="290"/>
      <c r="V97" s="290"/>
      <c r="W97" s="290"/>
      <c r="X97" s="288"/>
      <c r="Y97" s="286"/>
      <c r="Z97" s="286"/>
      <c r="AA97" s="296"/>
      <c r="AB97" s="296"/>
      <c r="AC97" s="296"/>
      <c r="AD97" s="295"/>
      <c r="AE97" s="306"/>
      <c r="AF97" s="340"/>
      <c r="AG97" s="306"/>
      <c r="AH97" s="306"/>
      <c r="AI97" s="335"/>
      <c r="AJ97" s="306"/>
      <c r="AK97" s="306"/>
      <c r="AL97" s="306"/>
      <c r="AM97" s="339"/>
      <c r="AN97" s="332"/>
    </row>
    <row r="98" spans="1:40">
      <c r="A98" s="275" t="str">
        <f t="shared" si="2"/>
        <v/>
      </c>
      <c r="B98" s="285"/>
      <c r="C98" s="285"/>
      <c r="D98" s="285"/>
      <c r="E98" s="290"/>
      <c r="F98" s="286"/>
      <c r="G98" s="286"/>
      <c r="H98" s="285"/>
      <c r="I98" s="287"/>
      <c r="J98" s="288"/>
      <c r="K98" s="286"/>
      <c r="L98" s="286"/>
      <c r="M98" s="289"/>
      <c r="N98" s="286"/>
      <c r="O98" s="286"/>
      <c r="P98" s="286"/>
      <c r="Q98" s="286"/>
      <c r="R98" s="286"/>
      <c r="S98" s="286"/>
      <c r="T98" s="293"/>
      <c r="U98" s="290"/>
      <c r="V98" s="290"/>
      <c r="W98" s="290"/>
      <c r="X98" s="288"/>
      <c r="Y98" s="286"/>
      <c r="Z98" s="286"/>
      <c r="AA98" s="296"/>
      <c r="AB98" s="296"/>
      <c r="AC98" s="296"/>
      <c r="AD98" s="295"/>
      <c r="AE98" s="306"/>
      <c r="AF98" s="340"/>
      <c r="AG98" s="306"/>
      <c r="AH98" s="306"/>
      <c r="AI98" s="335"/>
      <c r="AJ98" s="306"/>
      <c r="AK98" s="306"/>
      <c r="AL98" s="306"/>
      <c r="AM98" s="339"/>
      <c r="AN98" s="332"/>
    </row>
    <row r="99" spans="1:40">
      <c r="A99" s="275" t="str">
        <f t="shared" si="2"/>
        <v/>
      </c>
      <c r="B99" s="285"/>
      <c r="C99" s="285"/>
      <c r="D99" s="285"/>
      <c r="E99" s="290"/>
      <c r="F99" s="286"/>
      <c r="G99" s="286"/>
      <c r="H99" s="285"/>
      <c r="I99" s="287"/>
      <c r="J99" s="288"/>
      <c r="K99" s="286"/>
      <c r="L99" s="286"/>
      <c r="M99" s="289"/>
      <c r="N99" s="286"/>
      <c r="O99" s="286"/>
      <c r="P99" s="286"/>
      <c r="Q99" s="286"/>
      <c r="R99" s="286"/>
      <c r="S99" s="286"/>
      <c r="T99" s="293"/>
      <c r="U99" s="290"/>
      <c r="V99" s="290"/>
      <c r="W99" s="290"/>
      <c r="X99" s="288"/>
      <c r="Y99" s="286"/>
      <c r="Z99" s="286"/>
      <c r="AA99" s="296"/>
      <c r="AB99" s="296"/>
      <c r="AC99" s="296"/>
      <c r="AD99" s="295"/>
      <c r="AE99" s="306"/>
      <c r="AF99" s="340"/>
      <c r="AG99" s="306"/>
      <c r="AH99" s="306"/>
      <c r="AI99" s="335"/>
      <c r="AJ99" s="306"/>
      <c r="AK99" s="306"/>
      <c r="AL99" s="306"/>
      <c r="AM99" s="339"/>
      <c r="AN99" s="332"/>
    </row>
  </sheetData>
  <mergeCells count="16">
    <mergeCell ref="AM1:AM2"/>
    <mergeCell ref="A1:A2"/>
    <mergeCell ref="B1:B2"/>
    <mergeCell ref="M1:M2"/>
    <mergeCell ref="AD1:AD2"/>
    <mergeCell ref="AA1:AB1"/>
    <mergeCell ref="C1:J1"/>
    <mergeCell ref="W1:W2"/>
    <mergeCell ref="AC1:AC2"/>
    <mergeCell ref="AE1:AL1"/>
    <mergeCell ref="X1:X2"/>
    <mergeCell ref="K1:K2"/>
    <mergeCell ref="Y1:Z1"/>
    <mergeCell ref="N1:S1"/>
    <mergeCell ref="U1:V1"/>
    <mergeCell ref="T1:T2"/>
  </mergeCells>
  <phoneticPr fontId="3"/>
  <conditionalFormatting sqref="D3:M102 X3:Z102">
    <cfRule type="expression" dxfId="8" priority="8">
      <formula>AND($C3&lt;&gt;"",D3="")</formula>
    </cfRule>
  </conditionalFormatting>
  <conditionalFormatting sqref="B4:B102">
    <cfRule type="expression" dxfId="7" priority="7">
      <formula>AND($C4&lt;&gt;"",B4="")</formula>
    </cfRule>
  </conditionalFormatting>
  <conditionalFormatting sqref="AD3:AD102">
    <cfRule type="expression" dxfId="6" priority="4">
      <formula>AND($C3&lt;&gt;"",AD3="")</formula>
    </cfRule>
  </conditionalFormatting>
  <conditionalFormatting sqref="N3:T99">
    <cfRule type="expression" dxfId="5" priority="11">
      <formula>AND($C3&lt;&gt;"",$N3="",$O3="",$P3="",$Q3="",$R3="")</formula>
    </cfRule>
  </conditionalFormatting>
  <conditionalFormatting sqref="U4:V99">
    <cfRule type="expression" dxfId="4" priority="3">
      <formula>AND($C4&lt;&gt;"",U4="")</formula>
    </cfRule>
  </conditionalFormatting>
  <conditionalFormatting sqref="U3">
    <cfRule type="expression" dxfId="3" priority="2">
      <formula>AND($C3&lt;&gt;"",U3="")</formula>
    </cfRule>
  </conditionalFormatting>
  <conditionalFormatting sqref="V3">
    <cfRule type="expression" dxfId="2" priority="1">
      <formula>AND($C3&lt;&gt;"",V3="")</formula>
    </cfRule>
  </conditionalFormatting>
  <dataValidations count="13">
    <dataValidation type="list" allowBlank="1" showInputMessage="1" showErrorMessage="1" sqref="F3:F99">
      <formula1>"男,女"</formula1>
    </dataValidation>
    <dataValidation type="list" allowBlank="1" showInputMessage="1" showErrorMessage="1" sqref="G3:G99">
      <formula1>"要支援１,要支援２,要介護１,要介護２,要介護３,要介護４,要介護５,申請中"</formula1>
    </dataValidation>
    <dataValidation type="list" allowBlank="1" showInputMessage="1" showErrorMessage="1" sqref="L3:L99">
      <formula1>"有,無"</formula1>
    </dataValidation>
    <dataValidation type="list" allowBlank="1" showInputMessage="1" showErrorMessage="1" sqref="N3:S99">
      <formula1>"〇"</formula1>
    </dataValidation>
    <dataValidation type="list" imeMode="hiragana" allowBlank="1" sqref="X3:X99">
      <formula1>"被保険者住所と同じ"</formula1>
    </dataValidation>
    <dataValidation type="list" imeMode="hiragana" allowBlank="1" sqref="Z3:Z99">
      <formula1>"本人,長男,長女,次男,次女,長男の妻"</formula1>
    </dataValidation>
    <dataValidation type="list" allowBlank="1" sqref="Y1 Y3:Y1048576">
      <formula1>"被保険本人"</formula1>
    </dataValidation>
    <dataValidation allowBlank="1" sqref="Y2"/>
    <dataValidation type="list" imeMode="hiragana" allowBlank="1" sqref="AI3:AI99">
      <formula1>"普通,当座"</formula1>
    </dataValidation>
    <dataValidation type="date" imeMode="off" allowBlank="1" showInputMessage="1" showErrorMessage="1" promptTitle="入力上の注意" prompt="S15/12/23_x000a_の形式か_x000a_1915/12/23_x000a_で入力してください" sqref="E3:E99">
      <formula1>1</formula1>
      <formula2>TODAY()+50</formula2>
    </dataValidation>
    <dataValidation type="date" allowBlank="1" showInputMessage="1" promptTitle="入力上の注意" prompt="S15/12/23_x000a_の形式か_x000a_1915/12/23_x000a_で入力してください" sqref="AA3:AC99">
      <formula1>1</formula1>
      <formula2>TODAY()+50</formula2>
    </dataValidation>
    <dataValidation imeMode="off" allowBlank="1" showInputMessage="1" showErrorMessage="1" sqref="AM3:AM99"/>
    <dataValidation allowBlank="1" showInputMessage="1" sqref="U3:W99"/>
  </dataValidations>
  <pageMargins left="0.7" right="0.7" top="0.75" bottom="0.75" header="0.3" footer="0.3"/>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7" tint="0.59999389629810485"/>
  </sheetPr>
  <dimension ref="A1:S53"/>
  <sheetViews>
    <sheetView view="pageBreakPreview" zoomScale="60" zoomScaleNormal="70" workbookViewId="0">
      <selection activeCell="M24" sqref="M24:O25"/>
    </sheetView>
  </sheetViews>
  <sheetFormatPr defaultColWidth="9" defaultRowHeight="13.2"/>
  <cols>
    <col min="1" max="1" width="3.33203125" style="3" customWidth="1"/>
    <col min="2" max="2" width="17.88671875" style="3" customWidth="1"/>
    <col min="3" max="11" width="3.6640625" style="3" customWidth="1"/>
    <col min="12" max="12" width="4.21875" style="3" customWidth="1"/>
    <col min="13" max="13" width="7.77734375" style="3" customWidth="1"/>
    <col min="14" max="14" width="3.21875" style="3" customWidth="1"/>
    <col min="15" max="15" width="6.44140625" style="3" customWidth="1"/>
    <col min="16" max="16" width="14.44140625" style="3" customWidth="1"/>
    <col min="17" max="17" width="9" style="3"/>
    <col min="18" max="18" width="9" style="3" customWidth="1"/>
    <col min="19" max="19" width="23.109375" style="3" customWidth="1"/>
    <col min="20" max="20" width="0.33203125" style="3" customWidth="1"/>
    <col min="21" max="21" width="9" style="3"/>
    <col min="22" max="30" width="4.88671875" style="3" customWidth="1"/>
    <col min="31" max="16384" width="9" style="3"/>
  </cols>
  <sheetData>
    <row r="1" spans="1:19" ht="16.2">
      <c r="A1" s="1" t="s">
        <v>0</v>
      </c>
      <c r="B1" s="2"/>
    </row>
    <row r="2" spans="1:19" ht="16.2">
      <c r="A2" s="1"/>
      <c r="B2" s="2"/>
    </row>
    <row r="3" spans="1:19" s="4" customFormat="1" ht="21">
      <c r="A3" s="392" t="s">
        <v>1</v>
      </c>
      <c r="B3" s="392"/>
      <c r="C3" s="392"/>
      <c r="D3" s="392"/>
      <c r="E3" s="392"/>
      <c r="F3" s="392"/>
      <c r="G3" s="392"/>
      <c r="H3" s="392"/>
      <c r="I3" s="392"/>
      <c r="J3" s="392"/>
      <c r="K3" s="392"/>
      <c r="L3" s="392"/>
      <c r="M3" s="392"/>
      <c r="N3" s="392"/>
      <c r="O3" s="392"/>
      <c r="P3" s="392"/>
      <c r="Q3" s="392"/>
      <c r="R3" s="392"/>
      <c r="S3" s="392"/>
    </row>
    <row r="4" spans="1:19" ht="24" customHeight="1">
      <c r="A4" s="2"/>
      <c r="B4" s="2"/>
      <c r="C4" s="2"/>
      <c r="D4" s="2"/>
      <c r="E4" s="2"/>
      <c r="F4" s="2"/>
      <c r="G4" s="2"/>
      <c r="H4" s="2"/>
      <c r="I4" s="2"/>
      <c r="J4" s="2"/>
      <c r="K4" s="2"/>
      <c r="L4" s="2"/>
      <c r="M4" s="2"/>
      <c r="N4" s="2"/>
      <c r="O4" s="2"/>
      <c r="P4" s="2" t="s">
        <v>2</v>
      </c>
      <c r="Q4" s="2" t="s">
        <v>3</v>
      </c>
      <c r="R4" s="393" t="s">
        <v>4</v>
      </c>
      <c r="S4" s="393"/>
    </row>
    <row r="5" spans="1:19" ht="24" customHeight="1">
      <c r="A5" s="2"/>
      <c r="B5" s="284" t="str">
        <f>IF(R19="申請日現在入院・入所の有無（ 有 ）","申請日現在入院・入所中又はその予定が確実の場合は受領委任払いは利用できません！","")</f>
        <v/>
      </c>
      <c r="D5" s="2"/>
      <c r="E5" s="2"/>
      <c r="F5" s="2"/>
      <c r="G5" s="2"/>
      <c r="H5" s="2"/>
      <c r="I5" s="2"/>
      <c r="J5" s="2"/>
      <c r="K5" s="2"/>
      <c r="L5" s="2"/>
      <c r="M5" s="2"/>
      <c r="N5" s="2"/>
      <c r="O5" s="2"/>
      <c r="P5" s="2"/>
      <c r="Q5" s="394">
        <f>IF(ISERROR(VLOOKUP(会社情報等入力!C3,対象者入力用!$A$3:$W$99,23,0))=TRUE," 　　　 年　　　　　月　　　   日",IF(VLOOKUP(会社情報等入力!C3,対象者入力用!$A$3:$W$99,23,0)=""," 　　　 年　　　　　月　　　   日",VLOOKUP(会社情報等入力!C3,対象者入力用!$A$3:$W$99,23,0)))</f>
        <v>45413</v>
      </c>
      <c r="R5" s="394"/>
      <c r="S5" s="394"/>
    </row>
    <row r="6" spans="1:19" ht="16.2">
      <c r="A6" s="1" t="s">
        <v>5</v>
      </c>
      <c r="B6" s="1"/>
      <c r="C6" s="1"/>
      <c r="D6" s="1"/>
      <c r="E6" s="1"/>
      <c r="F6" s="1"/>
      <c r="G6" s="1"/>
      <c r="H6" s="1"/>
      <c r="I6" s="1"/>
      <c r="J6" s="1"/>
      <c r="K6" s="1"/>
      <c r="L6" s="1"/>
      <c r="M6" s="1"/>
      <c r="N6" s="1"/>
      <c r="O6" s="1"/>
      <c r="P6" s="1"/>
      <c r="Q6" s="1"/>
      <c r="R6" s="1"/>
      <c r="S6" s="1"/>
    </row>
    <row r="7" spans="1:19" ht="10.5" customHeight="1">
      <c r="A7" s="1"/>
      <c r="B7" s="1"/>
      <c r="C7" s="1"/>
      <c r="D7" s="1"/>
      <c r="E7" s="1"/>
      <c r="F7" s="1"/>
      <c r="G7" s="1"/>
      <c r="H7" s="1"/>
      <c r="I7" s="1"/>
      <c r="J7" s="1"/>
      <c r="K7" s="1"/>
      <c r="L7" s="1"/>
      <c r="M7" s="1"/>
      <c r="N7" s="1"/>
      <c r="O7" s="1"/>
      <c r="P7" s="1"/>
      <c r="Q7" s="1"/>
      <c r="R7" s="1"/>
      <c r="S7" s="1"/>
    </row>
    <row r="8" spans="1:19" ht="16.2">
      <c r="A8" s="1" t="s">
        <v>6</v>
      </c>
      <c r="B8" s="1"/>
      <c r="C8" s="1"/>
      <c r="D8" s="1"/>
      <c r="E8" s="1"/>
      <c r="F8" s="1"/>
      <c r="G8" s="1"/>
      <c r="H8" s="1"/>
      <c r="I8" s="1"/>
      <c r="J8" s="1"/>
      <c r="K8" s="1"/>
      <c r="L8" s="1"/>
      <c r="M8" s="1"/>
      <c r="N8" s="1"/>
      <c r="O8" s="1"/>
      <c r="P8" s="1"/>
      <c r="Q8" s="1"/>
      <c r="R8" s="1"/>
      <c r="S8" s="1"/>
    </row>
    <row r="9" spans="1:19" ht="7.5" customHeight="1">
      <c r="A9" s="1"/>
      <c r="B9" s="1"/>
      <c r="C9" s="1"/>
      <c r="D9" s="1"/>
      <c r="E9" s="1"/>
      <c r="F9" s="1"/>
      <c r="G9" s="1"/>
      <c r="H9" s="1"/>
      <c r="I9" s="1"/>
      <c r="J9" s="1"/>
      <c r="K9" s="1"/>
      <c r="L9" s="1"/>
      <c r="M9" s="268"/>
      <c r="N9" s="268"/>
      <c r="O9" s="268"/>
      <c r="P9" s="268"/>
      <c r="Q9" s="268"/>
      <c r="R9" s="268"/>
      <c r="S9" s="1"/>
    </row>
    <row r="10" spans="1:19" ht="31.5" customHeight="1">
      <c r="A10" s="6" t="s">
        <v>7</v>
      </c>
      <c r="B10" s="259" t="s">
        <v>8</v>
      </c>
      <c r="C10" s="395" t="str">
        <f>IF(会社情報等入力!D10="","",会社情報等入力!D10)</f>
        <v>○○介護福祉㈱</v>
      </c>
      <c r="D10" s="396"/>
      <c r="E10" s="396"/>
      <c r="F10" s="396"/>
      <c r="G10" s="396"/>
      <c r="H10" s="396"/>
      <c r="I10" s="396"/>
      <c r="J10" s="396"/>
      <c r="K10" s="396"/>
      <c r="L10" s="396"/>
      <c r="M10" s="396"/>
      <c r="N10" s="396"/>
      <c r="O10" s="397"/>
      <c r="P10" s="259" t="s">
        <v>9</v>
      </c>
      <c r="Q10" s="395" t="str">
        <f>IF(会社情報等入力!D14="","",会社情報等入力!D14)</f>
        <v>住宅改修事業所</v>
      </c>
      <c r="R10" s="396"/>
      <c r="S10" s="397"/>
    </row>
    <row r="11" spans="1:19" ht="31.5" customHeight="1">
      <c r="A11" s="8"/>
      <c r="B11" s="260" t="s">
        <v>10</v>
      </c>
      <c r="C11" s="398"/>
      <c r="D11" s="399"/>
      <c r="E11" s="399"/>
      <c r="F11" s="399"/>
      <c r="G11" s="399"/>
      <c r="H11" s="399"/>
      <c r="I11" s="399"/>
      <c r="J11" s="399"/>
      <c r="K11" s="399"/>
      <c r="L11" s="399"/>
      <c r="M11" s="399"/>
      <c r="N11" s="399"/>
      <c r="O11" s="400"/>
      <c r="P11" s="260" t="s">
        <v>11</v>
      </c>
      <c r="Q11" s="398"/>
      <c r="R11" s="399"/>
      <c r="S11" s="400"/>
    </row>
    <row r="12" spans="1:19" ht="24.75" customHeight="1">
      <c r="A12" s="282" t="s">
        <v>12</v>
      </c>
      <c r="B12" s="356" t="s">
        <v>13</v>
      </c>
      <c r="C12" s="257" t="s">
        <v>14</v>
      </c>
      <c r="D12" s="445" t="str">
        <f>IF(会社情報等入力!D11="","",会社情報等入力!D11)</f>
        <v>965-0000</v>
      </c>
      <c r="E12" s="445"/>
      <c r="F12" s="445"/>
      <c r="G12" s="445"/>
      <c r="H12" s="445"/>
      <c r="I12" s="445"/>
      <c r="J12" s="258"/>
      <c r="K12" s="258"/>
      <c r="L12" s="258"/>
      <c r="M12" s="267" t="s">
        <v>15</v>
      </c>
      <c r="N12" s="267"/>
      <c r="O12" s="446" t="str">
        <f>IF(会社情報等入力!D13="","　　　　　　（　　　　　　）",会社情報等入力!D13)</f>
        <v>22-2222</v>
      </c>
      <c r="P12" s="446"/>
      <c r="Q12" s="446"/>
      <c r="R12" s="446"/>
      <c r="S12" s="447"/>
    </row>
    <row r="13" spans="1:19" ht="26.25" customHeight="1">
      <c r="A13" s="8"/>
      <c r="B13" s="357"/>
      <c r="C13" s="359" t="str">
        <f>IF(会社情報等入力!D12="","",会社情報等入力!D12)</f>
        <v xml:space="preserve">会津若松市栄町99番9号 </v>
      </c>
      <c r="D13" s="360"/>
      <c r="E13" s="360"/>
      <c r="F13" s="360"/>
      <c r="G13" s="360"/>
      <c r="H13" s="360"/>
      <c r="I13" s="360"/>
      <c r="J13" s="360"/>
      <c r="K13" s="360"/>
      <c r="L13" s="360"/>
      <c r="M13" s="360"/>
      <c r="N13" s="360"/>
      <c r="O13" s="360"/>
      <c r="P13" s="360"/>
      <c r="Q13" s="360"/>
      <c r="R13" s="360"/>
      <c r="S13" s="361"/>
    </row>
    <row r="14" spans="1:19" ht="26.25" customHeight="1">
      <c r="A14" s="283" t="s">
        <v>16</v>
      </c>
      <c r="B14" s="358"/>
      <c r="C14" s="362"/>
      <c r="D14" s="363"/>
      <c r="E14" s="363"/>
      <c r="F14" s="363"/>
      <c r="G14" s="363"/>
      <c r="H14" s="363"/>
      <c r="I14" s="363"/>
      <c r="J14" s="363"/>
      <c r="K14" s="363"/>
      <c r="L14" s="363"/>
      <c r="M14" s="363"/>
      <c r="N14" s="363"/>
      <c r="O14" s="363"/>
      <c r="P14" s="363"/>
      <c r="Q14" s="363"/>
      <c r="R14" s="363"/>
      <c r="S14" s="364"/>
    </row>
    <row r="15" spans="1:19" ht="36.75" customHeight="1">
      <c r="A15" s="389" t="s">
        <v>320</v>
      </c>
      <c r="B15" s="11" t="s">
        <v>17</v>
      </c>
      <c r="C15" s="256" t="str">
        <f>IF(会社情報等入力!$D$5="","",LEFT(TEXT(会社情報等入力!$D$5,"0000000000"),1))</f>
        <v>0</v>
      </c>
      <c r="D15" s="256" t="str">
        <f>IF(会社情報等入力!$D$5="","",MID(TEXT(会社情報等入力!$D$5,"0000000000"),2,1))</f>
        <v>1</v>
      </c>
      <c r="E15" s="256" t="str">
        <f>IF(会社情報等入力!$D$5="","",MID(TEXT(会社情報等入力!$D$5,"0000000000"),3,1))</f>
        <v>2</v>
      </c>
      <c r="F15" s="256" t="str">
        <f>IF(会社情報等入力!$D$5="","",MID(TEXT(会社情報等入力!$D$5,"0000000000"),4,1))</f>
        <v>3</v>
      </c>
      <c r="G15" s="256" t="str">
        <f>IF(会社情報等入力!$D$5="","",MID(TEXT(会社情報等入力!$D$5,"0000000000"),5,1))</f>
        <v>4</v>
      </c>
      <c r="H15" s="256" t="str">
        <f>IF(会社情報等入力!$D$5="","",MID(TEXT(会社情報等入力!$D$5,"0000000000"),6,1))</f>
        <v>5</v>
      </c>
      <c r="I15" s="256" t="str">
        <f>IF(会社情報等入力!$D$5="","",MID(TEXT(会社情報等入力!$D$5,"0000000000"),7,1))</f>
        <v>6</v>
      </c>
      <c r="J15" s="256" t="str">
        <f>IF(会社情報等入力!$D$5="","",MID(TEXT(会社情報等入力!$D$5,"0000000000"),8,1))</f>
        <v>7</v>
      </c>
      <c r="K15" s="256" t="str">
        <f>IF(会社情報等入力!$D$5="","",MID(TEXT(会社情報等入力!$D$5,"0000000000"),9,1))</f>
        <v>8</v>
      </c>
      <c r="L15" s="255" t="str">
        <f>IF(会社情報等入力!$D$5="","",MID(TEXT(会社情報等入力!$D$5,"0000000000"),10,1))</f>
        <v>9</v>
      </c>
      <c r="M15" s="412" t="s">
        <v>18</v>
      </c>
      <c r="N15" s="413"/>
      <c r="O15" s="414"/>
      <c r="P15" s="450">
        <f>IF(ISERROR(VLOOKUP(会社情報等入力!C3,対象者入力用!$A$3:$C$99,3,0))=TRUE,"　　　　　　　　　　　年　　 　   月　　 　   日",IF(VLOOKUP(会社情報等入力!C3,対象者入力用!$A$3:$F$99,5,0)="","　　　　　　　　　　　年　　 　   月　　 　   日",VLOOKUP(会社情報等入力!C3,対象者入力用!$A$3:$F$99,5,0)))</f>
        <v>9925</v>
      </c>
      <c r="Q15" s="451"/>
      <c r="R15" s="451"/>
      <c r="S15" s="452"/>
    </row>
    <row r="16" spans="1:19" ht="33.75" customHeight="1">
      <c r="A16" s="390"/>
      <c r="B16" s="12" t="s">
        <v>19</v>
      </c>
      <c r="C16" s="453" t="str">
        <f>IF(ISERROR(VLOOKUP(会社情報等入力!C3,対象者入力用!$A$3:$D$99,4,0))=TRUE,"",DBCS(VLOOKUP(会社情報等入力!C3,対象者入力用!$A$3:$D$99,4,0)))</f>
        <v>アイヅ　タロウ</v>
      </c>
      <c r="D16" s="454"/>
      <c r="E16" s="454"/>
      <c r="F16" s="454"/>
      <c r="G16" s="454"/>
      <c r="H16" s="454"/>
      <c r="I16" s="454"/>
      <c r="J16" s="454"/>
      <c r="K16" s="454"/>
      <c r="L16" s="455"/>
      <c r="M16" s="409" t="s">
        <v>20</v>
      </c>
      <c r="N16" s="410"/>
      <c r="O16" s="411"/>
      <c r="P16" s="412" t="str">
        <f>IF(ISERROR(VLOOKUP(会社情報等入力!C3,対象者入力用!$A$3:$F$99,6,0))=TRUE,"男　　　　　・　　　　女",IF(VLOOKUP(会社情報等入力!C3,対象者入力用!$A$3:$F$99,6,0)="","男　　　　　・　　　　女",VLOOKUP(会社情報等入力!C3,対象者入力用!$A$3:$F$99,6,0)))</f>
        <v>男</v>
      </c>
      <c r="Q16" s="413"/>
      <c r="R16" s="413"/>
      <c r="S16" s="414"/>
    </row>
    <row r="17" spans="1:19" ht="39" customHeight="1">
      <c r="A17" s="390"/>
      <c r="B17" s="401" t="s">
        <v>8</v>
      </c>
      <c r="C17" s="403" t="str">
        <f>IF(ISERROR(VLOOKUP(会社情報等入力!C3,対象者入力用!$A$3:$C$99,3,0))=TRUE,"",IF(VLOOKUP(会社情報等入力!C3,対象者入力用!$A$3:$C$99,3,0)="","",VLOOKUP(会社情報等入力!C3,対象者入力用!$A$3:$C$99,3,0)))</f>
        <v>会 津   太 郎</v>
      </c>
      <c r="D17" s="404"/>
      <c r="E17" s="404"/>
      <c r="F17" s="404"/>
      <c r="G17" s="404"/>
      <c r="H17" s="404"/>
      <c r="I17" s="404"/>
      <c r="J17" s="404"/>
      <c r="K17" s="404"/>
      <c r="L17" s="405"/>
      <c r="M17" s="409" t="s">
        <v>21</v>
      </c>
      <c r="N17" s="410"/>
      <c r="O17" s="411"/>
      <c r="P17" s="412" t="str">
        <f>IF(会社情報等入力!D7=""," 要支援(  　     )   ・ 要介護(      　 )",会社情報等入力!D7)</f>
        <v>要介護５</v>
      </c>
      <c r="Q17" s="413"/>
      <c r="R17" s="413"/>
      <c r="S17" s="414"/>
    </row>
    <row r="18" spans="1:19" ht="39" customHeight="1">
      <c r="A18" s="390"/>
      <c r="B18" s="402"/>
      <c r="C18" s="406"/>
      <c r="D18" s="407"/>
      <c r="E18" s="407"/>
      <c r="F18" s="407"/>
      <c r="G18" s="407"/>
      <c r="H18" s="407"/>
      <c r="I18" s="407"/>
      <c r="J18" s="407"/>
      <c r="K18" s="407"/>
      <c r="L18" s="408"/>
      <c r="M18" s="415" t="s">
        <v>333</v>
      </c>
      <c r="N18" s="416"/>
      <c r="O18" s="417"/>
      <c r="P18" s="412" t="str">
        <f>"　　"&amp;IF(ISERROR(VLOOKUP(会社情報等入力!C3,対象者入力用!$A$3:$L$99,11,0))=TRUE,"",DBCS(VLOOKUP(会社情報等入力!C3,対象者入力用!$A$3:$L$99,11,0)))&amp;"　　　割"</f>
        <v>　　１　　　割</v>
      </c>
      <c r="Q18" s="413"/>
      <c r="R18" s="413"/>
      <c r="S18" s="414"/>
    </row>
    <row r="19" spans="1:19" ht="23.25" customHeight="1">
      <c r="A19" s="390"/>
      <c r="B19" s="418" t="s">
        <v>22</v>
      </c>
      <c r="C19" s="257" t="s">
        <v>14</v>
      </c>
      <c r="D19" s="445" t="str">
        <f>IF(ISERROR(VLOOKUP(会社情報等入力!C3,対象者入力用!$A$3:$L$99,8,0))=TRUE,"",IF(VLOOKUP(会社情報等入力!C3,対象者入力用!$A$3:$L$99,8,0)="","",VLOOKUP(会社情報等入力!C3,対象者入力用!$A$3:$L$99,8,0)))</f>
        <v>965-9999</v>
      </c>
      <c r="E19" s="445"/>
      <c r="F19" s="445"/>
      <c r="G19" s="445"/>
      <c r="H19" s="445"/>
      <c r="I19" s="445"/>
      <c r="J19" s="258"/>
      <c r="K19" s="258"/>
      <c r="L19" s="258"/>
      <c r="M19" s="267" t="s">
        <v>15</v>
      </c>
      <c r="N19" s="267"/>
      <c r="O19" s="446" t="str">
        <f>IF(ISERROR(VLOOKUP(会社情報等入力!C3,対象者入力用!$A$3:$J$99,10,0))=TRUE,"　　　　（　　　  ）",IF(VLOOKUP(会社情報等入力!C3,対象者入力用!$A$3:$J$99,10,0)="","　　　　（　　　  ）",VLOOKUP(会社情報等入力!C3,対象者入力用!$A$3:$J$99,10,0)))</f>
        <v>99-9999</v>
      </c>
      <c r="P19" s="446"/>
      <c r="Q19" s="446"/>
      <c r="R19" s="420" t="str">
        <f>"申請日現在入院・入所の有無（ "&amp;IF(ISERROR(VLOOKUP(会社情報等入力!C3,対象者入力用!$A$3:$L$99,12,0))=TRUE,"有 ・ 無",IF(VLOOKUP(会社情報等入力!C3,対象者入力用!$A$3:$L$99,12,0)="","有 ・ 無",VLOOKUP(会社情報等入力!C3,対象者入力用!$A$3:$L$99,12,0)))&amp;" ）"</f>
        <v>申請日現在入院・入所の有無（ 無 ）</v>
      </c>
      <c r="S19" s="421"/>
    </row>
    <row r="20" spans="1:19" ht="16.2">
      <c r="A20" s="390"/>
      <c r="B20" s="402"/>
      <c r="C20" s="263"/>
      <c r="D20" s="268"/>
      <c r="E20" s="268"/>
      <c r="F20" s="268"/>
      <c r="G20" s="268"/>
      <c r="H20" s="268"/>
      <c r="I20" s="268"/>
      <c r="J20" s="268"/>
      <c r="K20" s="268"/>
      <c r="L20" s="268"/>
      <c r="M20" s="268"/>
      <c r="N20" s="268"/>
      <c r="O20" s="268"/>
      <c r="P20" s="268"/>
      <c r="Q20" s="268"/>
      <c r="R20" s="268"/>
      <c r="S20" s="262"/>
    </row>
    <row r="21" spans="1:19" ht="45" customHeight="1">
      <c r="A21" s="391"/>
      <c r="B21" s="419"/>
      <c r="C21" s="422" t="str">
        <f>IF(ISERROR(VLOOKUP(会社情報等入力!C3,対象者入力用!$A$3:$L$99,9,0))=TRUE,"",IF(VLOOKUP(会社情報等入力!C3,対象者入力用!$A$3:$L$99,9,0)="","会津若松市",VLOOKUP(会社情報等入力!C3,対象者入力用!$A$3:$L$99,9,0)))</f>
        <v xml:space="preserve"> 会津若松市中央九丁目9番9号 </v>
      </c>
      <c r="D21" s="423"/>
      <c r="E21" s="423"/>
      <c r="F21" s="423"/>
      <c r="G21" s="423"/>
      <c r="H21" s="423"/>
      <c r="I21" s="423"/>
      <c r="J21" s="423"/>
      <c r="K21" s="423"/>
      <c r="L21" s="423"/>
      <c r="M21" s="423"/>
      <c r="N21" s="423"/>
      <c r="O21" s="423"/>
      <c r="P21" s="423"/>
      <c r="Q21" s="423"/>
      <c r="R21" s="423"/>
      <c r="S21" s="424"/>
    </row>
    <row r="22" spans="1:19" ht="39" customHeight="1">
      <c r="A22" s="368" t="s">
        <v>24</v>
      </c>
      <c r="B22" s="369"/>
      <c r="C22" s="370" t="str">
        <f>IF(ISERROR(VLOOKUP(会社情報等入力!C3,対象者入力用!$A$3:$Y$99,24,0))=TRUE,"",IF(VLOOKUP(会社情報等入力!C3,対象者入力用!$A$3:$Y$99,24,0)="被保険者住所と同じ",C21,IF(VLOOKUP(会社情報等入力!C3,対象者入力用!$A$3:$Y$99,24,0)="","",VLOOKUP(会社情報等入力!C3,対象者入力用!$A$3:$Y$99,24,0))))</f>
        <v xml:space="preserve"> 会津若松市中央九丁目9番9号 </v>
      </c>
      <c r="D22" s="371"/>
      <c r="E22" s="371"/>
      <c r="F22" s="371"/>
      <c r="G22" s="371"/>
      <c r="H22" s="371"/>
      <c r="I22" s="371"/>
      <c r="J22" s="371"/>
      <c r="K22" s="371"/>
      <c r="L22" s="371"/>
      <c r="M22" s="371"/>
      <c r="N22" s="371"/>
      <c r="O22" s="371"/>
      <c r="P22" s="371"/>
      <c r="Q22" s="371"/>
      <c r="R22" s="371"/>
      <c r="S22" s="372"/>
    </row>
    <row r="23" spans="1:19" ht="39" customHeight="1">
      <c r="A23" s="373" t="s">
        <v>25</v>
      </c>
      <c r="B23" s="374"/>
      <c r="C23" s="375" t="str">
        <f>IF(ISERROR(VLOOKUP(会社情報等入力!C3,対象者入力用!$A$3:$Z$99,25,0))=TRUE,"",IF(VLOOKUP(会社情報等入力!C3,対象者入力用!$A$3:$Z$99,25,0)="被保険本人",C17,IF(VLOOKUP(会社情報等入力!C3,対象者入力用!$A$3:$Z$99,25,0)="","",VLOOKUP(会社情報等入力!C3,対象者入力用!$A$3:$Z$99,25,0))))</f>
        <v>会 津  一 夫</v>
      </c>
      <c r="D23" s="376"/>
      <c r="E23" s="376"/>
      <c r="F23" s="376"/>
      <c r="G23" s="376"/>
      <c r="H23" s="376"/>
      <c r="I23" s="376"/>
      <c r="J23" s="376"/>
      <c r="K23" s="376"/>
      <c r="L23" s="376"/>
      <c r="M23" s="376"/>
      <c r="N23" s="376"/>
      <c r="O23" s="448" t="s">
        <v>26</v>
      </c>
      <c r="P23" s="448"/>
      <c r="Q23" s="448" t="str">
        <f>IF(ISERROR(VLOOKUP(会社情報等入力!C3,対象者入力用!$A$3:$Z$99,26,0))=TRUE,"",IF(VLOOKUP(会社情報等入力!C3,対象者入力用!$A$3:$Z$99,25,0)="被保険本人","本人",IF(VLOOKUP(会社情報等入力!C3,対象者入力用!$A$3:$Z$99,26,0)="","",VLOOKUP(会社情報等入力!C3,対象者入力用!$A$3:$Z$99,26,0))))</f>
        <v>長男</v>
      </c>
      <c r="R23" s="448"/>
      <c r="S23" s="449"/>
    </row>
    <row r="24" spans="1:19" ht="13.5" customHeight="1">
      <c r="A24" s="383" t="s">
        <v>27</v>
      </c>
      <c r="B24" s="384"/>
      <c r="C24" s="431" t="str">
        <f>IF(会社情報等入力!D18="","",会社情報等入力!D18)</f>
        <v>㈱○○工務店</v>
      </c>
      <c r="D24" s="432"/>
      <c r="E24" s="432"/>
      <c r="F24" s="432"/>
      <c r="G24" s="432"/>
      <c r="H24" s="432"/>
      <c r="I24" s="433"/>
      <c r="J24" s="383" t="s">
        <v>28</v>
      </c>
      <c r="K24" s="443"/>
      <c r="L24" s="384"/>
      <c r="M24" s="395" t="str">
        <f>IF(ISERROR(VLOOKUP(会社情報等入力!C3,対象者入力用!$A$3:$AN$99,40,0))=TRUE,"",IF(VLOOKUP(会社情報等入力!C3,対象者入力用!$A$3:$AN$99,40,0)="","",VLOOKUP(会社情報等入力!C3,対象者入力用!$A$3:$AN$99,40,0)))</f>
        <v>○ ○   ○ ○</v>
      </c>
      <c r="N24" s="396"/>
      <c r="O24" s="397"/>
      <c r="P24" s="418" t="s">
        <v>29</v>
      </c>
      <c r="Q24" s="377">
        <f>IF(ISERROR(VLOOKUP(会社情報等入力!C3,対象者入力用!$A$3:$M$99,13,0))=TRUE,"円",IF(VLOOKUP(会社情報等入力!C3,対象者入力用!$A$3:$M$99,13,0)="","円",VLOOKUP(会社情報等入力!C3,対象者入力用!$A$3:$M$99,13,0)))</f>
        <v>215000</v>
      </c>
      <c r="R24" s="378"/>
      <c r="S24" s="379"/>
    </row>
    <row r="25" spans="1:19" ht="50.25" customHeight="1">
      <c r="A25" s="385"/>
      <c r="B25" s="386"/>
      <c r="C25" s="434"/>
      <c r="D25" s="435"/>
      <c r="E25" s="435"/>
      <c r="F25" s="435"/>
      <c r="G25" s="435"/>
      <c r="H25" s="435"/>
      <c r="I25" s="436"/>
      <c r="J25" s="385"/>
      <c r="K25" s="444"/>
      <c r="L25" s="386"/>
      <c r="M25" s="398"/>
      <c r="N25" s="399"/>
      <c r="O25" s="400"/>
      <c r="P25" s="419"/>
      <c r="Q25" s="380"/>
      <c r="R25" s="381"/>
      <c r="S25" s="382"/>
    </row>
    <row r="26" spans="1:19" ht="20.25" customHeight="1">
      <c r="A26" s="383" t="s">
        <v>30</v>
      </c>
      <c r="B26" s="384"/>
      <c r="C26" s="14" t="s">
        <v>14</v>
      </c>
      <c r="D26" s="445" t="str">
        <f>IF(会社情報等入力!D20="","",会社情報等入力!D20)</f>
        <v>965-0000</v>
      </c>
      <c r="E26" s="445"/>
      <c r="F26" s="445"/>
      <c r="G26" s="445"/>
      <c r="H26" s="445"/>
      <c r="I26" s="267"/>
      <c r="J26" s="267"/>
      <c r="K26" s="267"/>
      <c r="L26" s="267"/>
      <c r="M26" s="267" t="s">
        <v>15</v>
      </c>
      <c r="N26" s="267"/>
      <c r="O26" s="446" t="str">
        <f>IF(会社情報等入力!D22="","　　　　　　　（　　　　　  ）",会社情報等入力!D22)</f>
        <v>99-9999</v>
      </c>
      <c r="P26" s="446"/>
      <c r="Q26" s="446"/>
      <c r="R26" s="446"/>
      <c r="S26" s="447"/>
    </row>
    <row r="27" spans="1:19" ht="39.75" customHeight="1">
      <c r="A27" s="385"/>
      <c r="B27" s="386"/>
      <c r="C27" s="422" t="str">
        <f>IF(会社情報等入力!D21="","",会社情報等入力!D21)</f>
        <v xml:space="preserve">会津若松市中央九丁目9番9号 </v>
      </c>
      <c r="D27" s="423"/>
      <c r="E27" s="423"/>
      <c r="F27" s="423"/>
      <c r="G27" s="423"/>
      <c r="H27" s="423"/>
      <c r="I27" s="423"/>
      <c r="J27" s="423"/>
      <c r="K27" s="423"/>
      <c r="L27" s="423"/>
      <c r="M27" s="423"/>
      <c r="N27" s="423"/>
      <c r="O27" s="423"/>
      <c r="P27" s="423"/>
      <c r="Q27" s="423"/>
      <c r="R27" s="423"/>
      <c r="S27" s="424"/>
    </row>
    <row r="28" spans="1:19" ht="23.25" customHeight="1">
      <c r="A28" s="383" t="s">
        <v>31</v>
      </c>
      <c r="B28" s="384"/>
      <c r="C28" s="281" t="str">
        <f>IF(ISERROR(VLOOKUP(会社情報等入力!C3,対象者入力用!$A$3:$N$99,14,0))=TRUE,"1",IF(VLOOKUP(会社情報等入力!C3,対象者入力用!$A$3:$N$99,14,0)="〇","①","1"))</f>
        <v>①</v>
      </c>
      <c r="D28" s="267" t="s">
        <v>32</v>
      </c>
      <c r="E28" s="267"/>
      <c r="F28" s="267"/>
      <c r="G28" s="267"/>
      <c r="H28" s="267"/>
      <c r="I28" s="267"/>
      <c r="J28" s="267"/>
      <c r="K28" s="267"/>
      <c r="L28" s="267"/>
      <c r="M28" s="267"/>
      <c r="N28" s="279" t="str">
        <f>IF(ISERROR(VLOOKUP(会社情報等入力!C3,対象者入力用!$A$3:$Q$99,17,0))=TRUE,"4",IF(VLOOKUP(会社情報等入力!C3,対象者入力用!$A$3:$Q$99,17,0)="〇","④","4"))</f>
        <v>4</v>
      </c>
      <c r="O28" s="267" t="s">
        <v>33</v>
      </c>
      <c r="P28" s="267"/>
      <c r="Q28" s="267"/>
      <c r="R28" s="267"/>
      <c r="S28" s="261"/>
    </row>
    <row r="29" spans="1:19" ht="23.25" customHeight="1">
      <c r="A29" s="387"/>
      <c r="B29" s="388"/>
      <c r="C29" s="291" t="str">
        <f>IF(ISERROR(VLOOKUP(会社情報等入力!C3,対象者入力用!$A$3:$O$99,15,0))=TRUE,"2",IF(VLOOKUP(会社情報等入力!C3,対象者入力用!$A$3:$O$99,15,0)="〇","②","2"))</f>
        <v>2</v>
      </c>
      <c r="D29" s="268" t="s">
        <v>34</v>
      </c>
      <c r="E29" s="268"/>
      <c r="F29" s="268"/>
      <c r="G29" s="268"/>
      <c r="H29" s="268"/>
      <c r="I29" s="268"/>
      <c r="J29" s="268"/>
      <c r="K29" s="268"/>
      <c r="L29" s="268"/>
      <c r="M29" s="268"/>
      <c r="N29" s="280" t="str">
        <f>IF(ISERROR(VLOOKUP(会社情報等入力!C3,対象者入力用!$A$3:$R$99,18,0))=TRUE,"5",IF(VLOOKUP(会社情報等入力!C3,対象者入力用!$A$3:$R$99,18,0)="〇","⑤","5"))</f>
        <v>⑤</v>
      </c>
      <c r="O29" s="268" t="s">
        <v>35</v>
      </c>
      <c r="P29" s="268"/>
      <c r="Q29" s="268"/>
      <c r="R29" s="268"/>
      <c r="S29" s="262"/>
    </row>
    <row r="30" spans="1:19" ht="23.25" customHeight="1">
      <c r="A30" s="387"/>
      <c r="B30" s="388"/>
      <c r="C30" s="291" t="str">
        <f>IF(ISERROR(VLOOKUP(会社情報等入力!C3,対象者入力用!$A$3:$P$99,16,0))=TRUE,"3",IF(VLOOKUP(会社情報等入力!C3,対象者入力用!$A$3:$P$99,16,0)="〇","③","3"))</f>
        <v>3</v>
      </c>
      <c r="D30" s="268" t="s">
        <v>36</v>
      </c>
      <c r="E30" s="268"/>
      <c r="F30" s="268"/>
      <c r="G30" s="268"/>
      <c r="H30" s="268"/>
      <c r="I30" s="268"/>
      <c r="J30" s="268"/>
      <c r="K30" s="268"/>
      <c r="L30" s="268"/>
      <c r="M30" s="268"/>
      <c r="N30" s="280" t="str">
        <f>IF(ISERROR(VLOOKUP(会社情報等入力!C3,対象者入力用!$A$3:$S$99,19,0))=TRUE,"6",IF(VLOOKUP(会社情報等入力!C3,対象者入力用!$A$3:$S$99,19,0)="〇","➅","6"))</f>
        <v>6</v>
      </c>
      <c r="O30" s="268" t="s">
        <v>37</v>
      </c>
      <c r="P30" s="268"/>
      <c r="Q30" s="268"/>
      <c r="R30" s="268"/>
      <c r="S30" s="262"/>
    </row>
    <row r="31" spans="1:19" ht="23.25" customHeight="1">
      <c r="A31" s="385"/>
      <c r="B31" s="386"/>
      <c r="C31" s="263"/>
      <c r="D31" s="264" t="s">
        <v>38</v>
      </c>
      <c r="E31" s="268"/>
      <c r="F31" s="268"/>
      <c r="G31" s="268"/>
      <c r="H31" s="268"/>
      <c r="I31" s="268"/>
      <c r="J31" s="268"/>
      <c r="K31" s="268"/>
      <c r="L31" s="268"/>
      <c r="M31" s="268"/>
      <c r="N31" s="268"/>
      <c r="O31" s="268"/>
      <c r="P31" s="268"/>
      <c r="Q31" s="268"/>
      <c r="R31" s="268"/>
      <c r="S31" s="262"/>
    </row>
    <row r="32" spans="1:19" ht="38.25" customHeight="1">
      <c r="A32" s="383" t="s">
        <v>39</v>
      </c>
      <c r="B32" s="384"/>
      <c r="C32" s="425">
        <f>IF(ISERROR(VLOOKUP(会社情報等入力!C3,対象者入力用!$A$3:$U$99,21,0))=TRUE,"  　 　　年　　　月　　　日　～",IF(VLOOKUP(会社情報等入力!C3,対象者入力用!$A$3:$U$99,21,0)="","  　 　　年　　　月　　　日　～",VLOOKUP(会社情報等入力!C3,対象者入力用!$A$3:$U$99,21,0)))</f>
        <v>45419</v>
      </c>
      <c r="D32" s="426"/>
      <c r="E32" s="426"/>
      <c r="F32" s="426"/>
      <c r="G32" s="426"/>
      <c r="H32" s="426"/>
      <c r="I32" s="426"/>
      <c r="J32" s="426"/>
      <c r="K32" s="427"/>
      <c r="L32" s="428" t="s">
        <v>40</v>
      </c>
      <c r="M32" s="429"/>
      <c r="N32" s="429"/>
      <c r="O32" s="430"/>
      <c r="P32" s="431" t="str">
        <f>IF(ISERROR(VLOOKUP(会社情報等入力!C3,対象者入力用!$A$3:$U$99,20,0))=TRUE,"",IF(VLOOKUP(会社情報等入力!C3,対象者入力用!$A$3:$U$99,20,0)="","",VLOOKUP(会社情報等入力!C3,対象者入力用!$A$3:$U$99,20,0)))</f>
        <v>和式便器から洋式便器へ取り替える工事一か所
便所の横手すり 1本   L型手すり 1本
寝室前廊下の縦手すり2本</v>
      </c>
      <c r="Q32" s="432"/>
      <c r="R32" s="432"/>
      <c r="S32" s="433"/>
    </row>
    <row r="33" spans="1:19" ht="36.75" customHeight="1">
      <c r="A33" s="385"/>
      <c r="B33" s="386"/>
      <c r="C33" s="437">
        <f>IF(ISERROR(VLOOKUP(会社情報等入力!C3,対象者入力用!$A$3:$V$99,22,0))=TRUE,"年　　　月　　　日　",IF(VLOOKUP(会社情報等入力!C3,対象者入力用!$A$3:$V$99,22,0)="","年　　　月　　　日　",VLOOKUP(会社情報等入力!C3,対象者入力用!$A$3:$V$99,22,0)))</f>
        <v>45422</v>
      </c>
      <c r="D33" s="438"/>
      <c r="E33" s="438"/>
      <c r="F33" s="438"/>
      <c r="G33" s="438"/>
      <c r="H33" s="438"/>
      <c r="I33" s="438"/>
      <c r="J33" s="438"/>
      <c r="K33" s="439"/>
      <c r="L33" s="440" t="s">
        <v>41</v>
      </c>
      <c r="M33" s="441"/>
      <c r="N33" s="441"/>
      <c r="O33" s="442"/>
      <c r="P33" s="434"/>
      <c r="Q33" s="435"/>
      <c r="R33" s="435"/>
      <c r="S33" s="436"/>
    </row>
    <row r="34" spans="1:19" ht="22.5" customHeight="1">
      <c r="A34" s="1" t="s">
        <v>42</v>
      </c>
      <c r="B34" s="1" t="s">
        <v>318</v>
      </c>
      <c r="C34" s="1"/>
      <c r="D34" s="1"/>
      <c r="E34" s="1"/>
      <c r="F34" s="1"/>
      <c r="G34" s="1"/>
      <c r="H34" s="1"/>
      <c r="I34" s="1"/>
      <c r="J34" s="1"/>
      <c r="K34" s="1"/>
      <c r="L34" s="1"/>
      <c r="M34" s="1"/>
      <c r="N34" s="1"/>
      <c r="O34" s="1"/>
      <c r="P34" s="1"/>
      <c r="Q34" s="1"/>
      <c r="R34" s="1"/>
      <c r="S34" s="1"/>
    </row>
    <row r="35" spans="1:19" ht="16.2">
      <c r="A35" s="1" t="s">
        <v>43</v>
      </c>
      <c r="C35" s="1"/>
      <c r="D35" s="1"/>
      <c r="E35" s="1"/>
      <c r="F35" s="1"/>
      <c r="G35" s="1"/>
      <c r="H35" s="1"/>
      <c r="I35" s="1"/>
      <c r="J35" s="1"/>
      <c r="K35" s="1"/>
      <c r="L35" s="1"/>
      <c r="M35" s="1"/>
      <c r="N35" s="1"/>
      <c r="O35" s="1"/>
      <c r="P35" s="1"/>
      <c r="Q35" s="1"/>
      <c r="R35" s="1"/>
      <c r="S35" s="1"/>
    </row>
    <row r="36" spans="1:19" ht="16.2">
      <c r="A36" s="266" t="s">
        <v>42</v>
      </c>
      <c r="B36" s="266" t="s">
        <v>44</v>
      </c>
      <c r="C36" s="1"/>
      <c r="D36" s="1"/>
      <c r="E36" s="1"/>
      <c r="F36" s="1"/>
      <c r="G36" s="1"/>
      <c r="H36" s="1"/>
      <c r="I36" s="1"/>
      <c r="J36" s="1"/>
      <c r="K36" s="1"/>
      <c r="L36" s="1"/>
      <c r="M36" s="1"/>
      <c r="N36" s="1"/>
      <c r="O36" s="1"/>
      <c r="P36" s="1"/>
      <c r="Q36" s="1"/>
      <c r="R36" s="1"/>
      <c r="S36" s="1"/>
    </row>
    <row r="37" spans="1:19" ht="29.25" customHeight="1">
      <c r="A37" s="17" t="s">
        <v>319</v>
      </c>
      <c r="B37" s="266"/>
      <c r="C37" s="266"/>
      <c r="D37" s="266"/>
      <c r="E37" s="266"/>
      <c r="F37" s="266"/>
      <c r="G37" s="266"/>
      <c r="H37" s="266"/>
      <c r="I37" s="266"/>
      <c r="J37" s="266"/>
      <c r="K37" s="266"/>
      <c r="L37" s="266"/>
      <c r="M37" s="266"/>
      <c r="N37" s="266"/>
      <c r="O37" s="266"/>
      <c r="P37" s="266"/>
      <c r="Q37" s="266"/>
      <c r="R37" s="266"/>
      <c r="S37" s="268"/>
    </row>
    <row r="38" spans="1:19" s="64" customFormat="1" ht="24.75" customHeight="1">
      <c r="A38" s="268"/>
      <c r="B38" s="268"/>
      <c r="C38" s="268"/>
      <c r="D38" s="268"/>
      <c r="E38" s="268"/>
      <c r="F38" s="268"/>
      <c r="G38" s="268"/>
      <c r="H38" s="268"/>
      <c r="I38" s="268"/>
      <c r="J38" s="268"/>
      <c r="K38" s="268"/>
      <c r="L38" s="268"/>
      <c r="M38" s="268"/>
      <c r="N38" s="268"/>
      <c r="O38" s="268"/>
      <c r="P38" s="268"/>
    </row>
    <row r="39" spans="1:19">
      <c r="B39" s="3" t="s">
        <v>322</v>
      </c>
    </row>
    <row r="40" spans="1:19" ht="21" customHeight="1">
      <c r="B40" s="265" t="s">
        <v>325</v>
      </c>
      <c r="C40" s="365" t="s">
        <v>323</v>
      </c>
      <c r="D40" s="366"/>
      <c r="E40" s="366"/>
      <c r="F40" s="366"/>
      <c r="G40" s="367"/>
      <c r="H40" s="365" t="s">
        <v>324</v>
      </c>
      <c r="I40" s="366"/>
      <c r="J40" s="366"/>
      <c r="K40" s="366"/>
      <c r="L40" s="367"/>
      <c r="M40" s="353"/>
      <c r="N40" s="354"/>
      <c r="O40" s="355"/>
    </row>
    <row r="41" spans="1:19" ht="54" customHeight="1">
      <c r="B41" s="254"/>
      <c r="C41" s="353"/>
      <c r="D41" s="354"/>
      <c r="E41" s="354"/>
      <c r="F41" s="354"/>
      <c r="G41" s="355"/>
      <c r="H41" s="353"/>
      <c r="I41" s="354"/>
      <c r="J41" s="354"/>
      <c r="K41" s="354"/>
      <c r="L41" s="355"/>
      <c r="M41" s="353"/>
      <c r="N41" s="354"/>
      <c r="O41" s="355"/>
    </row>
    <row r="42" spans="1:19" s="64" customFormat="1"/>
    <row r="43" spans="1:19" s="64" customFormat="1"/>
    <row r="44" spans="1:19" s="64" customFormat="1"/>
    <row r="45" spans="1:19" s="64" customFormat="1"/>
    <row r="46" spans="1:19" s="64" customFormat="1"/>
    <row r="47" spans="1:19" s="64" customFormat="1"/>
    <row r="48" spans="1:19" s="64" customFormat="1"/>
    <row r="49" s="64" customFormat="1"/>
    <row r="50" s="64" customFormat="1"/>
    <row r="51" s="64" customFormat="1"/>
    <row r="52" s="64" customFormat="1"/>
    <row r="53" s="64" customFormat="1"/>
  </sheetData>
  <mergeCells count="55">
    <mergeCell ref="D12:I12"/>
    <mergeCell ref="O12:S12"/>
    <mergeCell ref="D19:I19"/>
    <mergeCell ref="C27:S27"/>
    <mergeCell ref="O26:S26"/>
    <mergeCell ref="O23:P23"/>
    <mergeCell ref="Q23:S23"/>
    <mergeCell ref="D26:H26"/>
    <mergeCell ref="O19:Q19"/>
    <mergeCell ref="M15:O15"/>
    <mergeCell ref="P15:S15"/>
    <mergeCell ref="C16:L16"/>
    <mergeCell ref="M16:O16"/>
    <mergeCell ref="P16:S16"/>
    <mergeCell ref="B19:B21"/>
    <mergeCell ref="R19:S19"/>
    <mergeCell ref="C21:S21"/>
    <mergeCell ref="A32:B33"/>
    <mergeCell ref="C32:K32"/>
    <mergeCell ref="L32:O32"/>
    <mergeCell ref="P32:S33"/>
    <mergeCell ref="C33:K33"/>
    <mergeCell ref="L33:O33"/>
    <mergeCell ref="A24:B25"/>
    <mergeCell ref="C24:I25"/>
    <mergeCell ref="J24:L25"/>
    <mergeCell ref="M24:O25"/>
    <mergeCell ref="P24:P25"/>
    <mergeCell ref="B17:B18"/>
    <mergeCell ref="C17:L18"/>
    <mergeCell ref="M17:O17"/>
    <mergeCell ref="P17:S17"/>
    <mergeCell ref="M18:O18"/>
    <mergeCell ref="P18:S18"/>
    <mergeCell ref="A3:S3"/>
    <mergeCell ref="R4:S4"/>
    <mergeCell ref="Q5:S5"/>
    <mergeCell ref="Q10:S11"/>
    <mergeCell ref="C10:O11"/>
    <mergeCell ref="C41:G41"/>
    <mergeCell ref="H41:L41"/>
    <mergeCell ref="M40:O40"/>
    <mergeCell ref="M41:O41"/>
    <mergeCell ref="B12:B14"/>
    <mergeCell ref="C13:S14"/>
    <mergeCell ref="C40:G40"/>
    <mergeCell ref="H40:L40"/>
    <mergeCell ref="A22:B22"/>
    <mergeCell ref="C22:S22"/>
    <mergeCell ref="A23:B23"/>
    <mergeCell ref="C23:N23"/>
    <mergeCell ref="Q24:S25"/>
    <mergeCell ref="A26:B27"/>
    <mergeCell ref="A28:B31"/>
    <mergeCell ref="A15:A21"/>
  </mergeCells>
  <phoneticPr fontId="3"/>
  <conditionalFormatting sqref="A10:S18 A27:S33 A26:D26 I26:S26 A20:S25 R19:S19 A19:O19">
    <cfRule type="expression" dxfId="1" priority="2">
      <formula>$R$19="申請日現在入院・入所の有無（ 有 ）"</formula>
    </cfRule>
  </conditionalFormatting>
  <conditionalFormatting sqref="A1:S41">
    <cfRule type="expression" dxfId="0" priority="1">
      <formula>$P$17="申請中"</formula>
    </cfRule>
  </conditionalFormatting>
  <pageMargins left="0.46" right="0.18" top="0.4" bottom="0.19685039370078741" header="0.26" footer="0.23"/>
  <pageSetup paperSize="9" scale="7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tint="0.59999389629810485"/>
  </sheetPr>
  <dimension ref="A1:BD77"/>
  <sheetViews>
    <sheetView view="pageBreakPreview" zoomScale="60" zoomScaleNormal="54" workbookViewId="0">
      <selection activeCell="O5" sqref="O5:Q5"/>
    </sheetView>
  </sheetViews>
  <sheetFormatPr defaultColWidth="8.6640625" defaultRowHeight="13.2"/>
  <cols>
    <col min="1" max="1" width="4" style="3" customWidth="1"/>
    <col min="2" max="5" width="3" style="3" customWidth="1"/>
    <col min="6" max="6" width="3.6640625" style="3" customWidth="1"/>
    <col min="7" max="7" width="5.33203125" style="3" customWidth="1"/>
    <col min="8" max="11" width="3.6640625" style="3" customWidth="1"/>
    <col min="12" max="12" width="2.109375" style="3" customWidth="1"/>
    <col min="13" max="33" width="3.44140625" style="3" customWidth="1"/>
    <col min="34" max="34" width="2.109375" style="3" customWidth="1"/>
    <col min="35" max="35" width="4" style="3" customWidth="1"/>
    <col min="36" max="36" width="1.88671875" style="3" customWidth="1"/>
    <col min="37" max="40" width="3.33203125" style="3" customWidth="1"/>
    <col min="41" max="41" width="8.109375" style="3" customWidth="1"/>
    <col min="42" max="42" width="3.88671875" style="3" customWidth="1"/>
    <col min="43" max="43" width="3.33203125" style="3" customWidth="1"/>
    <col min="44" max="44" width="2.109375" style="3" customWidth="1"/>
    <col min="45" max="47" width="3.33203125" style="3" customWidth="1"/>
    <col min="48" max="48" width="6.109375" style="3" customWidth="1"/>
    <col min="49" max="50" width="3.33203125" style="3" customWidth="1"/>
    <col min="51" max="51" width="2.21875" style="3" customWidth="1"/>
    <col min="52" max="52" width="10.109375" style="3" customWidth="1"/>
    <col min="53" max="53" width="3.33203125" style="3" customWidth="1"/>
    <col min="54" max="54" width="4.33203125" style="3" customWidth="1"/>
    <col min="55" max="55" width="3.33203125" style="3" customWidth="1"/>
    <col min="56" max="56" width="7.109375" style="3" customWidth="1"/>
    <col min="57" max="96" width="3.33203125" style="3" customWidth="1"/>
    <col min="97" max="16384" width="8.6640625" style="3"/>
  </cols>
  <sheetData>
    <row r="1" spans="1:56" ht="19.5" customHeight="1">
      <c r="A1" s="61" t="s">
        <v>75</v>
      </c>
    </row>
    <row r="3" spans="1:56" ht="22.5" customHeight="1">
      <c r="B3" s="62" t="s">
        <v>76</v>
      </c>
      <c r="Y3" s="62"/>
      <c r="AA3" s="63" t="s">
        <v>77</v>
      </c>
    </row>
    <row r="4" spans="1:56" ht="19.5" customHeight="1" thickBot="1">
      <c r="A4" s="1" t="s">
        <v>78</v>
      </c>
      <c r="B4" s="19"/>
      <c r="R4" s="1"/>
      <c r="S4" s="64"/>
      <c r="T4" s="64"/>
      <c r="U4" s="64"/>
      <c r="AC4" s="64"/>
      <c r="AD4" s="64"/>
      <c r="AE4" s="64"/>
    </row>
    <row r="5" spans="1:56" ht="48" customHeight="1">
      <c r="A5" s="563" t="s">
        <v>79</v>
      </c>
      <c r="B5" s="612" t="s">
        <v>80</v>
      </c>
      <c r="C5" s="585"/>
      <c r="D5" s="585"/>
      <c r="E5" s="585"/>
      <c r="F5" s="615">
        <f>IF(会社情報等入力!D5&lt;&gt;"",会社情報等入力!D5,"")</f>
        <v>123456789</v>
      </c>
      <c r="G5" s="616"/>
      <c r="H5" s="616"/>
      <c r="I5" s="616"/>
      <c r="J5" s="616"/>
      <c r="K5" s="616"/>
      <c r="L5" s="617"/>
      <c r="M5" s="552" t="s">
        <v>81</v>
      </c>
      <c r="N5" s="552"/>
      <c r="O5" s="569">
        <f>IF(ISERROR(VLOOKUP(会社情報等入力!C3,対象者入力用!$A$3:$M$99,13,0))=FALSE,DATEDIF(VLOOKUP(会社情報等入力!C3,対象者入力用!$A$3:$E$99,5,0),VLOOKUP(会社情報等入力!C3,対象者入力用!$A$3:$W$99,23,0),"Y"),"　　　　歳")</f>
        <v>97</v>
      </c>
      <c r="P5" s="570"/>
      <c r="Q5" s="571"/>
      <c r="R5" s="552" t="s">
        <v>52</v>
      </c>
      <c r="S5" s="552"/>
      <c r="T5" s="552"/>
      <c r="U5" s="542">
        <f>IF(ISERROR(VLOOKUP(会社情報等入力!C3,対象者入力用!$A$3:$C$99,3,0))=TRUE," 　年　　月　　日",VLOOKUP(会社情報等入力!C3,対象者入力用!$A$3:$F$99,5,0))</f>
        <v>9925</v>
      </c>
      <c r="V5" s="543"/>
      <c r="W5" s="543"/>
      <c r="X5" s="543"/>
      <c r="Y5" s="543"/>
      <c r="Z5" s="544"/>
      <c r="AA5" s="552" t="s">
        <v>20</v>
      </c>
      <c r="AB5" s="552"/>
      <c r="AC5" s="585" t="str">
        <f>IF(ISERROR(VLOOKUP(会社情報等入力!C3,対象者入力用!$A$3:$F$99,6,0))=TRUE,"  □男　　□女",VLOOKUP(会社情報等入力!C3,対象者入力用!$A$3:$F$99,6,0))</f>
        <v>男</v>
      </c>
      <c r="AD5" s="585"/>
      <c r="AE5" s="585"/>
      <c r="AF5" s="585"/>
      <c r="AG5" s="586"/>
      <c r="AI5" s="563" t="s">
        <v>82</v>
      </c>
      <c r="AJ5" s="566" t="s">
        <v>83</v>
      </c>
      <c r="AK5" s="567"/>
      <c r="AL5" s="567"/>
      <c r="AM5" s="567"/>
      <c r="AN5" s="567"/>
      <c r="AO5" s="567"/>
      <c r="AP5" s="560" t="s">
        <v>326</v>
      </c>
      <c r="AQ5" s="561"/>
      <c r="AR5" s="561"/>
      <c r="AS5" s="561"/>
      <c r="AT5" s="561"/>
      <c r="AU5" s="561"/>
      <c r="AV5" s="562"/>
      <c r="AW5" s="553" t="s">
        <v>84</v>
      </c>
      <c r="AX5" s="554"/>
      <c r="AY5" s="555"/>
      <c r="AZ5" s="556" t="s">
        <v>327</v>
      </c>
      <c r="BA5" s="556"/>
      <c r="BB5" s="556"/>
      <c r="BC5" s="556"/>
      <c r="BD5" s="557"/>
    </row>
    <row r="6" spans="1:56" ht="39" customHeight="1">
      <c r="A6" s="564"/>
      <c r="B6" s="558" t="s">
        <v>85</v>
      </c>
      <c r="C6" s="568"/>
      <c r="D6" s="568"/>
      <c r="E6" s="568"/>
      <c r="F6" s="574" t="str">
        <f>給付券申請!C16</f>
        <v>アイヅ　タロウ</v>
      </c>
      <c r="G6" s="575"/>
      <c r="H6" s="575"/>
      <c r="I6" s="575"/>
      <c r="J6" s="575"/>
      <c r="K6" s="575"/>
      <c r="L6" s="576"/>
      <c r="M6" s="618" t="str">
        <f>"要介護認定"&amp;IF(会社情報等入力!D7&lt;&gt;"","","　　　　　　　（該当に○）")</f>
        <v>要介護認定</v>
      </c>
      <c r="N6" s="619"/>
      <c r="O6" s="619"/>
      <c r="P6" s="619"/>
      <c r="Q6" s="620"/>
      <c r="R6" s="540" t="str">
        <f>IF(会社情報等入力!D7&lt;&gt;"","","申請中")</f>
        <v/>
      </c>
      <c r="S6" s="540"/>
      <c r="T6" s="540" t="str">
        <f>IF(会社情報等入力!D7&lt;&gt;"","","要支援1")</f>
        <v/>
      </c>
      <c r="U6" s="540"/>
      <c r="V6" s="540" t="str">
        <f>IF(会社情報等入力!D7&lt;&gt;"",IF(会社情報等入力!D7="申請中","申","要"),"要支援2")</f>
        <v>要</v>
      </c>
      <c r="W6" s="540"/>
      <c r="X6" s="540" t="str">
        <f>IF(会社情報等入力!D7&lt;&gt;"",IF(会社情報等入力!D7="申請中","請",MID(会社情報等入力!D7,2,1)),"要介護1")</f>
        <v>介</v>
      </c>
      <c r="Y6" s="540"/>
      <c r="Z6" s="540" t="str">
        <f>IF(会社情報等入力!D7&lt;&gt;"",IF(会社情報等入力!D7="申請中","中",MID(会社情報等入力!D7,3,1)),"要介護2")</f>
        <v>護</v>
      </c>
      <c r="AA6" s="540"/>
      <c r="AB6" s="540" t="str">
        <f>IF(会社情報等入力!D7&lt;&gt;"",IF(会社情報等入力!D7="申請中","",MID(会社情報等入力!D7,4,1)),"要介護3")</f>
        <v>５</v>
      </c>
      <c r="AC6" s="540"/>
      <c r="AD6" s="540" t="str">
        <f>IF(会社情報等入力!D7&lt;&gt;"","","要介護4")</f>
        <v/>
      </c>
      <c r="AE6" s="540"/>
      <c r="AF6" s="589" t="str">
        <f>IF(会社情報等入力!D7&lt;&gt;"","","要介護5")</f>
        <v/>
      </c>
      <c r="AG6" s="590"/>
      <c r="AI6" s="564"/>
      <c r="AJ6" s="558" t="s">
        <v>86</v>
      </c>
      <c r="AK6" s="568"/>
      <c r="AL6" s="568"/>
      <c r="AM6" s="568"/>
      <c r="AN6" s="568"/>
      <c r="AO6" s="568"/>
      <c r="AP6" s="538"/>
      <c r="AQ6" s="538"/>
      <c r="AR6" s="538"/>
      <c r="AS6" s="538"/>
      <c r="AT6" s="538"/>
      <c r="AU6" s="538"/>
      <c r="AV6" s="538"/>
      <c r="AW6" s="538"/>
      <c r="AX6" s="538"/>
      <c r="AY6" s="538"/>
      <c r="AZ6" s="538"/>
      <c r="BA6" s="538"/>
      <c r="BB6" s="538"/>
      <c r="BC6" s="538"/>
      <c r="BD6" s="539"/>
    </row>
    <row r="7" spans="1:56" ht="39" customHeight="1">
      <c r="A7" s="564"/>
      <c r="B7" s="558"/>
      <c r="C7" s="568"/>
      <c r="D7" s="568"/>
      <c r="E7" s="568"/>
      <c r="F7" s="577" t="str">
        <f>IF(会社情報等入力!D6&lt;&gt;"",会社情報等入力!D6,"")</f>
        <v>会 津   太 郎</v>
      </c>
      <c r="G7" s="578"/>
      <c r="H7" s="578"/>
      <c r="I7" s="578"/>
      <c r="J7" s="578"/>
      <c r="K7" s="578"/>
      <c r="L7" s="579"/>
      <c r="M7" s="621"/>
      <c r="N7" s="622"/>
      <c r="O7" s="622"/>
      <c r="P7" s="622"/>
      <c r="Q7" s="623"/>
      <c r="R7" s="541"/>
      <c r="S7" s="541"/>
      <c r="T7" s="541"/>
      <c r="U7" s="541"/>
      <c r="V7" s="541"/>
      <c r="W7" s="541"/>
      <c r="X7" s="541"/>
      <c r="Y7" s="541"/>
      <c r="Z7" s="541"/>
      <c r="AA7" s="541"/>
      <c r="AB7" s="541"/>
      <c r="AC7" s="541"/>
      <c r="AD7" s="541"/>
      <c r="AE7" s="541"/>
      <c r="AF7" s="591"/>
      <c r="AG7" s="592"/>
      <c r="AI7" s="564"/>
      <c r="AJ7" s="558" t="s">
        <v>87</v>
      </c>
      <c r="AK7" s="559"/>
      <c r="AL7" s="582" t="s">
        <v>88</v>
      </c>
      <c r="AM7" s="583"/>
      <c r="AN7" s="583"/>
      <c r="AO7" s="584"/>
      <c r="AP7" s="547"/>
      <c r="AQ7" s="547"/>
      <c r="AR7" s="547"/>
      <c r="AS7" s="547"/>
      <c r="AT7" s="547"/>
      <c r="AU7" s="547"/>
      <c r="AV7" s="547"/>
      <c r="AW7" s="547"/>
      <c r="AX7" s="547"/>
      <c r="AY7" s="547"/>
      <c r="AZ7" s="547"/>
      <c r="BA7" s="547"/>
      <c r="BB7" s="547"/>
      <c r="BC7" s="547"/>
      <c r="BD7" s="548"/>
    </row>
    <row r="8" spans="1:56" ht="39" customHeight="1">
      <c r="A8" s="564"/>
      <c r="B8" s="572" t="s">
        <v>22</v>
      </c>
      <c r="C8" s="573"/>
      <c r="D8" s="573"/>
      <c r="E8" s="573"/>
      <c r="F8" s="613" t="str">
        <f>IF(ISERROR(VLOOKUP(会社情報等入力!C3,対象者入力用!$A$3:$L$99,9,0))=TRUE,"",VLOOKUP(会社情報等入力!C3,対象者入力用!$A$3:$L$99,9,0))</f>
        <v xml:space="preserve"> 会津若松市中央九丁目9番9号 </v>
      </c>
      <c r="G8" s="613"/>
      <c r="H8" s="613"/>
      <c r="I8" s="613"/>
      <c r="J8" s="613"/>
      <c r="K8" s="613"/>
      <c r="L8" s="613"/>
      <c r="M8" s="613"/>
      <c r="N8" s="613"/>
      <c r="O8" s="613"/>
      <c r="P8" s="613"/>
      <c r="Q8" s="613"/>
      <c r="R8" s="613"/>
      <c r="S8" s="613"/>
      <c r="T8" s="613"/>
      <c r="U8" s="613"/>
      <c r="V8" s="613"/>
      <c r="W8" s="613"/>
      <c r="X8" s="613"/>
      <c r="Y8" s="613"/>
      <c r="Z8" s="613"/>
      <c r="AA8" s="613"/>
      <c r="AB8" s="613"/>
      <c r="AC8" s="613"/>
      <c r="AD8" s="613"/>
      <c r="AE8" s="613"/>
      <c r="AF8" s="613"/>
      <c r="AG8" s="614"/>
      <c r="AI8" s="564"/>
      <c r="AJ8" s="572" t="s">
        <v>8</v>
      </c>
      <c r="AK8" s="573"/>
      <c r="AL8" s="573"/>
      <c r="AM8" s="573"/>
      <c r="AN8" s="573"/>
      <c r="AO8" s="573"/>
      <c r="AP8" s="549"/>
      <c r="AQ8" s="550"/>
      <c r="AR8" s="550"/>
      <c r="AS8" s="550"/>
      <c r="AT8" s="550"/>
      <c r="AU8" s="550"/>
      <c r="AV8" s="550"/>
      <c r="AW8" s="550"/>
      <c r="AX8" s="550"/>
      <c r="AY8" s="550"/>
      <c r="AZ8" s="550"/>
      <c r="BA8" s="550"/>
      <c r="BB8" s="550"/>
      <c r="BC8" s="550"/>
      <c r="BD8" s="551"/>
    </row>
    <row r="9" spans="1:56" ht="39" customHeight="1" thickBot="1">
      <c r="A9" s="565"/>
      <c r="B9" s="580" t="s">
        <v>25</v>
      </c>
      <c r="C9" s="581"/>
      <c r="D9" s="581"/>
      <c r="E9" s="581"/>
      <c r="F9" s="581"/>
      <c r="G9" s="593" t="str">
        <f>給付券申請!C23</f>
        <v>会 津  一 夫</v>
      </c>
      <c r="H9" s="594"/>
      <c r="I9" s="594"/>
      <c r="J9" s="594"/>
      <c r="K9" s="594"/>
      <c r="L9" s="594"/>
      <c r="M9" s="594"/>
      <c r="N9" s="594"/>
      <c r="O9" s="594"/>
      <c r="P9" s="594"/>
      <c r="Q9" s="595"/>
      <c r="R9" s="624" t="s">
        <v>89</v>
      </c>
      <c r="S9" s="587"/>
      <c r="T9" s="587"/>
      <c r="U9" s="587"/>
      <c r="V9" s="587"/>
      <c r="W9" s="587"/>
      <c r="X9" s="587"/>
      <c r="Y9" s="587"/>
      <c r="Z9" s="587" t="str">
        <f>給付券申請!Q23</f>
        <v>長男</v>
      </c>
      <c r="AA9" s="587"/>
      <c r="AB9" s="587"/>
      <c r="AC9" s="587"/>
      <c r="AD9" s="587"/>
      <c r="AE9" s="587"/>
      <c r="AF9" s="587"/>
      <c r="AG9" s="588"/>
      <c r="AI9" s="565"/>
      <c r="AJ9" s="580" t="s">
        <v>90</v>
      </c>
      <c r="AK9" s="581"/>
      <c r="AL9" s="581"/>
      <c r="AM9" s="581"/>
      <c r="AN9" s="581"/>
      <c r="AO9" s="581"/>
      <c r="AP9" s="545"/>
      <c r="AQ9" s="545"/>
      <c r="AR9" s="545"/>
      <c r="AS9" s="545"/>
      <c r="AT9" s="545"/>
      <c r="AU9" s="545"/>
      <c r="AV9" s="545"/>
      <c r="AW9" s="545"/>
      <c r="AX9" s="545"/>
      <c r="AY9" s="545"/>
      <c r="AZ9" s="545"/>
      <c r="BA9" s="545"/>
      <c r="BB9" s="545"/>
      <c r="BC9" s="545"/>
      <c r="BD9" s="546"/>
    </row>
    <row r="10" spans="1:56" ht="11.25" customHeight="1" thickBot="1">
      <c r="A10" s="65"/>
      <c r="B10" s="66"/>
      <c r="C10" s="66"/>
      <c r="D10" s="66"/>
      <c r="E10" s="66"/>
      <c r="F10" s="66"/>
      <c r="G10" s="66"/>
      <c r="H10" s="66"/>
      <c r="I10" s="66"/>
      <c r="J10" s="66"/>
      <c r="K10" s="66"/>
      <c r="L10" s="66"/>
      <c r="M10" s="67"/>
      <c r="N10" s="67"/>
      <c r="O10" s="67"/>
      <c r="P10" s="67"/>
      <c r="Q10" s="67"/>
      <c r="R10" s="67"/>
      <c r="S10" s="67"/>
      <c r="T10" s="67"/>
      <c r="U10" s="67"/>
      <c r="V10" s="67"/>
      <c r="W10" s="67"/>
      <c r="X10" s="67"/>
      <c r="Y10" s="67"/>
      <c r="Z10" s="67"/>
      <c r="AA10" s="64"/>
      <c r="AB10" s="68"/>
      <c r="AC10" s="69"/>
      <c r="AD10" s="69"/>
      <c r="AE10" s="69"/>
      <c r="AF10" s="69"/>
      <c r="AG10" s="70"/>
      <c r="AH10" s="70"/>
      <c r="AI10" s="70"/>
      <c r="AJ10" s="70"/>
      <c r="AK10" s="70"/>
      <c r="AL10" s="70"/>
      <c r="AM10" s="70"/>
      <c r="AN10" s="70"/>
      <c r="AO10" s="70"/>
      <c r="AQ10" s="68"/>
      <c r="AR10" s="69"/>
      <c r="AS10" s="69"/>
      <c r="AT10" s="69"/>
      <c r="AU10" s="69"/>
      <c r="AV10" s="69"/>
      <c r="AW10" s="69"/>
      <c r="AX10" s="69"/>
      <c r="AY10" s="69"/>
      <c r="AZ10" s="69"/>
      <c r="BA10" s="69"/>
      <c r="BB10" s="69"/>
      <c r="BC10" s="69"/>
      <c r="BD10" s="69"/>
    </row>
    <row r="11" spans="1:56" ht="39.75" customHeight="1">
      <c r="A11" s="596" t="s">
        <v>91</v>
      </c>
      <c r="B11" s="598" t="s">
        <v>92</v>
      </c>
      <c r="C11" s="567"/>
      <c r="D11" s="567"/>
      <c r="E11" s="567"/>
      <c r="F11" s="599" t="s">
        <v>93</v>
      </c>
      <c r="G11" s="600"/>
      <c r="H11" s="600"/>
      <c r="I11" s="600"/>
      <c r="J11" s="600"/>
      <c r="K11" s="600"/>
      <c r="L11" s="601"/>
      <c r="M11" s="602" t="s">
        <v>94</v>
      </c>
      <c r="N11" s="604" t="s">
        <v>95</v>
      </c>
      <c r="O11" s="605"/>
      <c r="P11" s="605"/>
      <c r="Q11" s="605"/>
      <c r="R11" s="605"/>
      <c r="S11" s="605"/>
      <c r="T11" s="605"/>
      <c r="U11" s="605"/>
      <c r="V11" s="605"/>
      <c r="W11" s="605"/>
      <c r="X11" s="605"/>
      <c r="Y11" s="605"/>
      <c r="Z11" s="605"/>
      <c r="AA11" s="605"/>
      <c r="AB11" s="605"/>
      <c r="AC11" s="605"/>
      <c r="AD11" s="605"/>
      <c r="AE11" s="605"/>
      <c r="AF11" s="605"/>
      <c r="AG11" s="605"/>
      <c r="AH11" s="605"/>
      <c r="AI11" s="605"/>
      <c r="AJ11" s="605"/>
      <c r="AK11" s="605"/>
      <c r="AL11" s="605"/>
      <c r="AM11" s="605"/>
      <c r="AN11" s="605"/>
      <c r="AO11" s="605"/>
      <c r="AP11" s="605"/>
      <c r="AQ11" s="605"/>
      <c r="AR11" s="605"/>
      <c r="AS11" s="605"/>
      <c r="AT11" s="605"/>
      <c r="AU11" s="605"/>
      <c r="AV11" s="605"/>
      <c r="AW11" s="605"/>
      <c r="AX11" s="605"/>
      <c r="AY11" s="605"/>
      <c r="AZ11" s="605"/>
      <c r="BA11" s="605"/>
      <c r="BB11" s="605"/>
      <c r="BC11" s="605"/>
      <c r="BD11" s="606"/>
    </row>
    <row r="12" spans="1:56" ht="39.75" customHeight="1" thickBot="1">
      <c r="A12" s="597"/>
      <c r="B12" s="610" t="s">
        <v>96</v>
      </c>
      <c r="C12" s="611"/>
      <c r="D12" s="611"/>
      <c r="E12" s="611"/>
      <c r="F12" s="611"/>
      <c r="G12" s="611"/>
      <c r="H12" s="611"/>
      <c r="I12" s="611"/>
      <c r="J12" s="611"/>
      <c r="K12" s="611"/>
      <c r="L12" s="611"/>
      <c r="M12" s="603"/>
      <c r="N12" s="607"/>
      <c r="O12" s="608"/>
      <c r="P12" s="608"/>
      <c r="Q12" s="608"/>
      <c r="R12" s="608"/>
      <c r="S12" s="608"/>
      <c r="T12" s="608"/>
      <c r="U12" s="608"/>
      <c r="V12" s="608"/>
      <c r="W12" s="608"/>
      <c r="X12" s="608"/>
      <c r="Y12" s="608"/>
      <c r="Z12" s="608"/>
      <c r="AA12" s="608"/>
      <c r="AB12" s="608"/>
      <c r="AC12" s="608"/>
      <c r="AD12" s="608"/>
      <c r="AE12" s="608"/>
      <c r="AF12" s="608"/>
      <c r="AG12" s="608"/>
      <c r="AH12" s="608"/>
      <c r="AI12" s="608"/>
      <c r="AJ12" s="608"/>
      <c r="AK12" s="608"/>
      <c r="AL12" s="608"/>
      <c r="AM12" s="608"/>
      <c r="AN12" s="608"/>
      <c r="AO12" s="608"/>
      <c r="AP12" s="608"/>
      <c r="AQ12" s="608"/>
      <c r="AR12" s="608"/>
      <c r="AS12" s="608"/>
      <c r="AT12" s="608"/>
      <c r="AU12" s="608"/>
      <c r="AV12" s="608"/>
      <c r="AW12" s="608"/>
      <c r="AX12" s="608"/>
      <c r="AY12" s="608"/>
      <c r="AZ12" s="608"/>
      <c r="BA12" s="608"/>
      <c r="BB12" s="608"/>
      <c r="BC12" s="608"/>
      <c r="BD12" s="609"/>
    </row>
    <row r="13" spans="1:56" ht="9" customHeight="1">
      <c r="A13" s="71"/>
      <c r="B13" s="71"/>
      <c r="C13" s="71"/>
      <c r="D13" s="71"/>
      <c r="E13" s="71"/>
      <c r="F13" s="72"/>
      <c r="G13" s="72"/>
      <c r="H13" s="72"/>
      <c r="I13" s="72"/>
      <c r="J13" s="72"/>
      <c r="K13" s="72"/>
      <c r="L13" s="72"/>
      <c r="M13" s="72"/>
      <c r="N13" s="72"/>
      <c r="O13" s="69"/>
      <c r="P13" s="69"/>
      <c r="Q13" s="69"/>
      <c r="R13" s="69"/>
      <c r="S13" s="69"/>
      <c r="T13" s="73"/>
      <c r="U13" s="73"/>
      <c r="V13" s="73"/>
      <c r="W13" s="73"/>
      <c r="X13" s="73"/>
      <c r="Y13" s="73"/>
      <c r="Z13" s="68"/>
      <c r="AA13" s="68"/>
      <c r="AB13" s="68"/>
      <c r="AC13" s="68"/>
      <c r="AD13" s="67"/>
      <c r="AE13" s="67"/>
      <c r="AF13" s="67"/>
      <c r="AG13" s="67"/>
      <c r="AH13" s="67"/>
      <c r="AI13" s="67"/>
      <c r="AJ13" s="67"/>
      <c r="AK13" s="67"/>
      <c r="AL13" s="67"/>
      <c r="AM13" s="67"/>
      <c r="AN13" s="67"/>
      <c r="AO13" s="67"/>
    </row>
    <row r="14" spans="1:56" ht="17.25" customHeight="1" thickBot="1">
      <c r="A14" s="74" t="s">
        <v>97</v>
      </c>
      <c r="B14" s="75"/>
      <c r="C14" s="75"/>
      <c r="D14" s="75"/>
      <c r="E14" s="75"/>
      <c r="F14" s="75"/>
      <c r="G14" s="75"/>
      <c r="H14" s="75"/>
      <c r="I14" s="75"/>
      <c r="J14" s="75"/>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row>
    <row r="15" spans="1:56" ht="19.5" customHeight="1">
      <c r="A15" s="506" t="s">
        <v>98</v>
      </c>
      <c r="B15" s="507"/>
      <c r="C15" s="507"/>
      <c r="D15" s="507"/>
      <c r="E15" s="507"/>
      <c r="F15" s="507"/>
      <c r="G15" s="508"/>
      <c r="H15" s="515" t="s">
        <v>99</v>
      </c>
      <c r="I15" s="516"/>
      <c r="J15" s="516"/>
      <c r="K15" s="516"/>
      <c r="L15" s="516"/>
      <c r="M15" s="516"/>
      <c r="N15" s="516"/>
      <c r="O15" s="516"/>
      <c r="P15" s="516"/>
      <c r="Q15" s="516"/>
      <c r="R15" s="516"/>
      <c r="S15" s="516"/>
      <c r="T15" s="516"/>
      <c r="U15" s="516"/>
      <c r="V15" s="516"/>
      <c r="W15" s="516"/>
      <c r="X15" s="516"/>
      <c r="Y15" s="516"/>
      <c r="Z15" s="516"/>
      <c r="AA15" s="516"/>
      <c r="AB15" s="516"/>
      <c r="AC15" s="516"/>
      <c r="AD15" s="516"/>
      <c r="AE15" s="516"/>
      <c r="AF15" s="516"/>
      <c r="AG15" s="516"/>
      <c r="AH15" s="516"/>
      <c r="AI15" s="516"/>
      <c r="AJ15" s="516"/>
      <c r="AK15" s="516"/>
      <c r="AL15" s="516"/>
      <c r="AM15" s="516"/>
      <c r="AN15" s="516"/>
      <c r="AO15" s="516"/>
      <c r="AP15" s="516"/>
      <c r="AQ15" s="516"/>
      <c r="AR15" s="516"/>
      <c r="AS15" s="516"/>
      <c r="AT15" s="516"/>
      <c r="AU15" s="517"/>
      <c r="AV15" s="524" t="s">
        <v>100</v>
      </c>
      <c r="AW15" s="525"/>
      <c r="AX15" s="525"/>
      <c r="AY15" s="525"/>
      <c r="AZ15" s="525"/>
      <c r="BA15" s="525"/>
      <c r="BB15" s="525"/>
      <c r="BC15" s="525"/>
      <c r="BD15" s="526"/>
    </row>
    <row r="16" spans="1:56" ht="19.5" customHeight="1" thickBot="1">
      <c r="A16" s="466"/>
      <c r="B16" s="467"/>
      <c r="C16" s="467"/>
      <c r="D16" s="467"/>
      <c r="E16" s="467"/>
      <c r="F16" s="467"/>
      <c r="G16" s="468"/>
      <c r="H16" s="518"/>
      <c r="I16" s="519"/>
      <c r="J16" s="519"/>
      <c r="K16" s="519"/>
      <c r="L16" s="519"/>
      <c r="M16" s="519"/>
      <c r="N16" s="519"/>
      <c r="O16" s="519"/>
      <c r="P16" s="519"/>
      <c r="Q16" s="519"/>
      <c r="R16" s="519"/>
      <c r="S16" s="519"/>
      <c r="T16" s="519"/>
      <c r="U16" s="519"/>
      <c r="V16" s="519"/>
      <c r="W16" s="519"/>
      <c r="X16" s="519"/>
      <c r="Y16" s="519"/>
      <c r="Z16" s="519"/>
      <c r="AA16" s="519"/>
      <c r="AB16" s="519"/>
      <c r="AC16" s="519"/>
      <c r="AD16" s="519"/>
      <c r="AE16" s="519"/>
      <c r="AF16" s="519"/>
      <c r="AG16" s="519"/>
      <c r="AH16" s="519"/>
      <c r="AI16" s="519"/>
      <c r="AJ16" s="519"/>
      <c r="AK16" s="519"/>
      <c r="AL16" s="519"/>
      <c r="AM16" s="519"/>
      <c r="AN16" s="519"/>
      <c r="AO16" s="519"/>
      <c r="AP16" s="519"/>
      <c r="AQ16" s="519"/>
      <c r="AR16" s="519"/>
      <c r="AS16" s="519"/>
      <c r="AT16" s="519"/>
      <c r="AU16" s="520"/>
      <c r="AV16" s="527" t="s">
        <v>101</v>
      </c>
      <c r="AW16" s="528"/>
      <c r="AX16" s="528"/>
      <c r="AY16" s="528"/>
      <c r="AZ16" s="529"/>
      <c r="BA16" s="530" t="s">
        <v>102</v>
      </c>
      <c r="BB16" s="531"/>
      <c r="BC16" s="532" t="s">
        <v>103</v>
      </c>
      <c r="BD16" s="533"/>
    </row>
    <row r="17" spans="1:56" ht="19.5" customHeight="1">
      <c r="A17" s="509"/>
      <c r="B17" s="510"/>
      <c r="C17" s="510"/>
      <c r="D17" s="510"/>
      <c r="E17" s="510"/>
      <c r="F17" s="510"/>
      <c r="G17" s="511"/>
      <c r="H17" s="518"/>
      <c r="I17" s="519"/>
      <c r="J17" s="519"/>
      <c r="K17" s="519"/>
      <c r="L17" s="519"/>
      <c r="M17" s="519"/>
      <c r="N17" s="519"/>
      <c r="O17" s="519"/>
      <c r="P17" s="519"/>
      <c r="Q17" s="519"/>
      <c r="R17" s="519"/>
      <c r="S17" s="519"/>
      <c r="T17" s="519"/>
      <c r="U17" s="519"/>
      <c r="V17" s="519"/>
      <c r="W17" s="519"/>
      <c r="X17" s="519"/>
      <c r="Y17" s="519"/>
      <c r="Z17" s="519"/>
      <c r="AA17" s="519"/>
      <c r="AB17" s="519"/>
      <c r="AC17" s="519"/>
      <c r="AD17" s="519"/>
      <c r="AE17" s="519"/>
      <c r="AF17" s="519"/>
      <c r="AG17" s="519"/>
      <c r="AH17" s="519"/>
      <c r="AI17" s="519"/>
      <c r="AJ17" s="519"/>
      <c r="AK17" s="519"/>
      <c r="AL17" s="519"/>
      <c r="AM17" s="519"/>
      <c r="AN17" s="519"/>
      <c r="AO17" s="519"/>
      <c r="AP17" s="519"/>
      <c r="AQ17" s="519"/>
      <c r="AR17" s="519"/>
      <c r="AS17" s="519"/>
      <c r="AT17" s="519"/>
      <c r="AU17" s="520"/>
      <c r="AV17" s="77" t="s">
        <v>104</v>
      </c>
      <c r="AW17" s="78"/>
      <c r="AX17" s="79"/>
      <c r="AY17" s="80"/>
      <c r="AZ17" s="79"/>
      <c r="BA17" s="534" t="s">
        <v>105</v>
      </c>
      <c r="BB17" s="535"/>
      <c r="BC17" s="536" t="s">
        <v>105</v>
      </c>
      <c r="BD17" s="537"/>
    </row>
    <row r="18" spans="1:56" ht="19.5" customHeight="1">
      <c r="A18" s="509"/>
      <c r="B18" s="510"/>
      <c r="C18" s="510"/>
      <c r="D18" s="510"/>
      <c r="E18" s="510"/>
      <c r="F18" s="510"/>
      <c r="G18" s="511"/>
      <c r="H18" s="518"/>
      <c r="I18" s="519"/>
      <c r="J18" s="519"/>
      <c r="K18" s="519"/>
      <c r="L18" s="519"/>
      <c r="M18" s="519"/>
      <c r="N18" s="519"/>
      <c r="O18" s="519"/>
      <c r="P18" s="519"/>
      <c r="Q18" s="519"/>
      <c r="R18" s="519"/>
      <c r="S18" s="519"/>
      <c r="T18" s="519"/>
      <c r="U18" s="519"/>
      <c r="V18" s="519"/>
      <c r="W18" s="519"/>
      <c r="X18" s="519"/>
      <c r="Y18" s="519"/>
      <c r="Z18" s="519"/>
      <c r="AA18" s="519"/>
      <c r="AB18" s="519"/>
      <c r="AC18" s="519"/>
      <c r="AD18" s="519"/>
      <c r="AE18" s="519"/>
      <c r="AF18" s="519"/>
      <c r="AG18" s="519"/>
      <c r="AH18" s="519"/>
      <c r="AI18" s="519"/>
      <c r="AJ18" s="519"/>
      <c r="AK18" s="519"/>
      <c r="AL18" s="519"/>
      <c r="AM18" s="519"/>
      <c r="AN18" s="519"/>
      <c r="AO18" s="519"/>
      <c r="AP18" s="519"/>
      <c r="AQ18" s="519"/>
      <c r="AR18" s="519"/>
      <c r="AS18" s="519"/>
      <c r="AT18" s="519"/>
      <c r="AU18" s="520"/>
      <c r="AV18" s="81" t="s">
        <v>106</v>
      </c>
      <c r="AW18" s="82"/>
      <c r="AX18" s="83"/>
      <c r="AY18" s="84"/>
      <c r="AZ18" s="83"/>
      <c r="BA18" s="481" t="s">
        <v>105</v>
      </c>
      <c r="BB18" s="482"/>
      <c r="BC18" s="483" t="s">
        <v>105</v>
      </c>
      <c r="BD18" s="484"/>
    </row>
    <row r="19" spans="1:56" ht="19.5" customHeight="1">
      <c r="A19" s="509"/>
      <c r="B19" s="510"/>
      <c r="C19" s="510"/>
      <c r="D19" s="510"/>
      <c r="E19" s="510"/>
      <c r="F19" s="510"/>
      <c r="G19" s="511"/>
      <c r="H19" s="518"/>
      <c r="I19" s="519"/>
      <c r="J19" s="519"/>
      <c r="K19" s="519"/>
      <c r="L19" s="519"/>
      <c r="M19" s="519"/>
      <c r="N19" s="519"/>
      <c r="O19" s="519"/>
      <c r="P19" s="519"/>
      <c r="Q19" s="519"/>
      <c r="R19" s="519"/>
      <c r="S19" s="519"/>
      <c r="T19" s="519"/>
      <c r="U19" s="519"/>
      <c r="V19" s="519"/>
      <c r="W19" s="519"/>
      <c r="X19" s="519"/>
      <c r="Y19" s="519"/>
      <c r="Z19" s="519"/>
      <c r="AA19" s="519"/>
      <c r="AB19" s="519"/>
      <c r="AC19" s="519"/>
      <c r="AD19" s="519"/>
      <c r="AE19" s="519"/>
      <c r="AF19" s="519"/>
      <c r="AG19" s="519"/>
      <c r="AH19" s="519"/>
      <c r="AI19" s="519"/>
      <c r="AJ19" s="519"/>
      <c r="AK19" s="519"/>
      <c r="AL19" s="519"/>
      <c r="AM19" s="519"/>
      <c r="AN19" s="519"/>
      <c r="AO19" s="519"/>
      <c r="AP19" s="519"/>
      <c r="AQ19" s="519"/>
      <c r="AR19" s="519"/>
      <c r="AS19" s="519"/>
      <c r="AT19" s="519"/>
      <c r="AU19" s="520"/>
      <c r="AV19" s="81" t="s">
        <v>107</v>
      </c>
      <c r="AW19" s="85"/>
      <c r="AX19" s="86"/>
      <c r="AY19" s="84"/>
      <c r="AZ19" s="86"/>
      <c r="BA19" s="481" t="s">
        <v>105</v>
      </c>
      <c r="BB19" s="482"/>
      <c r="BC19" s="483" t="s">
        <v>105</v>
      </c>
      <c r="BD19" s="484"/>
    </row>
    <row r="20" spans="1:56" ht="19.5" customHeight="1">
      <c r="A20" s="512"/>
      <c r="B20" s="513"/>
      <c r="C20" s="513"/>
      <c r="D20" s="513"/>
      <c r="E20" s="513"/>
      <c r="F20" s="513"/>
      <c r="G20" s="514"/>
      <c r="H20" s="521"/>
      <c r="I20" s="522"/>
      <c r="J20" s="522"/>
      <c r="K20" s="522"/>
      <c r="L20" s="522"/>
      <c r="M20" s="522"/>
      <c r="N20" s="522"/>
      <c r="O20" s="522"/>
      <c r="P20" s="522"/>
      <c r="Q20" s="522"/>
      <c r="R20" s="522"/>
      <c r="S20" s="522"/>
      <c r="T20" s="522"/>
      <c r="U20" s="522"/>
      <c r="V20" s="522"/>
      <c r="W20" s="522"/>
      <c r="X20" s="522"/>
      <c r="Y20" s="522"/>
      <c r="Z20" s="522"/>
      <c r="AA20" s="522"/>
      <c r="AB20" s="522"/>
      <c r="AC20" s="522"/>
      <c r="AD20" s="522"/>
      <c r="AE20" s="522"/>
      <c r="AF20" s="522"/>
      <c r="AG20" s="522"/>
      <c r="AH20" s="522"/>
      <c r="AI20" s="522"/>
      <c r="AJ20" s="522"/>
      <c r="AK20" s="522"/>
      <c r="AL20" s="522"/>
      <c r="AM20" s="522"/>
      <c r="AN20" s="522"/>
      <c r="AO20" s="522"/>
      <c r="AP20" s="522"/>
      <c r="AQ20" s="522"/>
      <c r="AR20" s="522"/>
      <c r="AS20" s="522"/>
      <c r="AT20" s="522"/>
      <c r="AU20" s="523"/>
      <c r="AV20" s="87" t="s">
        <v>108</v>
      </c>
      <c r="AW20" s="85"/>
      <c r="AX20" s="86"/>
      <c r="AY20" s="84"/>
      <c r="AZ20" s="86"/>
      <c r="BA20" s="481" t="s">
        <v>105</v>
      </c>
      <c r="BB20" s="482"/>
      <c r="BC20" s="483" t="s">
        <v>105</v>
      </c>
      <c r="BD20" s="484"/>
    </row>
    <row r="21" spans="1:56" ht="19.5" customHeight="1">
      <c r="A21" s="465" t="s">
        <v>109</v>
      </c>
      <c r="B21" s="489"/>
      <c r="C21" s="489"/>
      <c r="D21" s="489"/>
      <c r="E21" s="489"/>
      <c r="F21" s="489"/>
      <c r="G21" s="490"/>
      <c r="H21" s="497" t="s">
        <v>110</v>
      </c>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8"/>
      <c r="AK21" s="498"/>
      <c r="AL21" s="498"/>
      <c r="AM21" s="498"/>
      <c r="AN21" s="498"/>
      <c r="AO21" s="498"/>
      <c r="AP21" s="498"/>
      <c r="AQ21" s="498"/>
      <c r="AR21" s="498"/>
      <c r="AS21" s="498"/>
      <c r="AT21" s="498"/>
      <c r="AU21" s="499"/>
      <c r="AV21" s="81" t="s">
        <v>111</v>
      </c>
      <c r="AW21" s="85"/>
      <c r="AX21" s="86"/>
      <c r="AY21" s="86"/>
      <c r="AZ21" s="86"/>
      <c r="BA21" s="481" t="s">
        <v>105</v>
      </c>
      <c r="BB21" s="482"/>
      <c r="BC21" s="483" t="s">
        <v>105</v>
      </c>
      <c r="BD21" s="484"/>
    </row>
    <row r="22" spans="1:56" ht="19.5" customHeight="1">
      <c r="A22" s="491"/>
      <c r="B22" s="492"/>
      <c r="C22" s="492"/>
      <c r="D22" s="492"/>
      <c r="E22" s="492"/>
      <c r="F22" s="492"/>
      <c r="G22" s="493"/>
      <c r="H22" s="500"/>
      <c r="I22" s="501"/>
      <c r="J22" s="501"/>
      <c r="K22" s="501"/>
      <c r="L22" s="501"/>
      <c r="M22" s="501"/>
      <c r="N22" s="501"/>
      <c r="O22" s="501"/>
      <c r="P22" s="501"/>
      <c r="Q22" s="501"/>
      <c r="R22" s="501"/>
      <c r="S22" s="501"/>
      <c r="T22" s="501"/>
      <c r="U22" s="501"/>
      <c r="V22" s="501"/>
      <c r="W22" s="501"/>
      <c r="X22" s="501"/>
      <c r="Y22" s="501"/>
      <c r="Z22" s="501"/>
      <c r="AA22" s="501"/>
      <c r="AB22" s="501"/>
      <c r="AC22" s="501"/>
      <c r="AD22" s="501"/>
      <c r="AE22" s="501"/>
      <c r="AF22" s="501"/>
      <c r="AG22" s="501"/>
      <c r="AH22" s="501"/>
      <c r="AI22" s="501"/>
      <c r="AJ22" s="501"/>
      <c r="AK22" s="501"/>
      <c r="AL22" s="501"/>
      <c r="AM22" s="501"/>
      <c r="AN22" s="501"/>
      <c r="AO22" s="501"/>
      <c r="AP22" s="501"/>
      <c r="AQ22" s="501"/>
      <c r="AR22" s="501"/>
      <c r="AS22" s="501"/>
      <c r="AT22" s="501"/>
      <c r="AU22" s="502"/>
      <c r="AV22" s="81" t="s">
        <v>112</v>
      </c>
      <c r="AW22" s="88"/>
      <c r="AX22" s="89"/>
      <c r="AY22" s="89"/>
      <c r="AZ22" s="89"/>
      <c r="BA22" s="481" t="s">
        <v>105</v>
      </c>
      <c r="BB22" s="482"/>
      <c r="BC22" s="483" t="s">
        <v>105</v>
      </c>
      <c r="BD22" s="484"/>
    </row>
    <row r="23" spans="1:56" ht="19.5" customHeight="1">
      <c r="A23" s="491"/>
      <c r="B23" s="492"/>
      <c r="C23" s="492"/>
      <c r="D23" s="492"/>
      <c r="E23" s="492"/>
      <c r="F23" s="492"/>
      <c r="G23" s="493"/>
      <c r="H23" s="500"/>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1"/>
      <c r="AF23" s="501"/>
      <c r="AG23" s="501"/>
      <c r="AH23" s="501"/>
      <c r="AI23" s="501"/>
      <c r="AJ23" s="501"/>
      <c r="AK23" s="501"/>
      <c r="AL23" s="501"/>
      <c r="AM23" s="501"/>
      <c r="AN23" s="501"/>
      <c r="AO23" s="501"/>
      <c r="AP23" s="501"/>
      <c r="AQ23" s="501"/>
      <c r="AR23" s="501"/>
      <c r="AS23" s="501"/>
      <c r="AT23" s="501"/>
      <c r="AU23" s="502"/>
      <c r="AV23" s="81" t="s">
        <v>113</v>
      </c>
      <c r="AW23" s="88"/>
      <c r="AX23" s="89"/>
      <c r="AY23" s="89"/>
      <c r="AZ23" s="89"/>
      <c r="BA23" s="481" t="s">
        <v>105</v>
      </c>
      <c r="BB23" s="482"/>
      <c r="BC23" s="483" t="s">
        <v>105</v>
      </c>
      <c r="BD23" s="484"/>
    </row>
    <row r="24" spans="1:56" ht="19.5" customHeight="1">
      <c r="A24" s="491"/>
      <c r="B24" s="492"/>
      <c r="C24" s="492"/>
      <c r="D24" s="492"/>
      <c r="E24" s="492"/>
      <c r="F24" s="492"/>
      <c r="G24" s="493"/>
      <c r="H24" s="500"/>
      <c r="I24" s="501"/>
      <c r="J24" s="501"/>
      <c r="K24" s="501"/>
      <c r="L24" s="501"/>
      <c r="M24" s="501"/>
      <c r="N24" s="501"/>
      <c r="O24" s="501"/>
      <c r="P24" s="501"/>
      <c r="Q24" s="501"/>
      <c r="R24" s="501"/>
      <c r="S24" s="501"/>
      <c r="T24" s="501"/>
      <c r="U24" s="501"/>
      <c r="V24" s="501"/>
      <c r="W24" s="501"/>
      <c r="X24" s="501"/>
      <c r="Y24" s="501"/>
      <c r="Z24" s="501"/>
      <c r="AA24" s="501"/>
      <c r="AB24" s="501"/>
      <c r="AC24" s="501"/>
      <c r="AD24" s="501"/>
      <c r="AE24" s="501"/>
      <c r="AF24" s="501"/>
      <c r="AG24" s="501"/>
      <c r="AH24" s="501"/>
      <c r="AI24" s="501"/>
      <c r="AJ24" s="501"/>
      <c r="AK24" s="501"/>
      <c r="AL24" s="501"/>
      <c r="AM24" s="501"/>
      <c r="AN24" s="501"/>
      <c r="AO24" s="501"/>
      <c r="AP24" s="501"/>
      <c r="AQ24" s="501"/>
      <c r="AR24" s="501"/>
      <c r="AS24" s="501"/>
      <c r="AT24" s="501"/>
      <c r="AU24" s="502"/>
      <c r="AV24" s="81" t="s">
        <v>114</v>
      </c>
      <c r="AW24" s="88"/>
      <c r="AX24" s="89"/>
      <c r="AY24" s="89"/>
      <c r="AZ24" s="89"/>
      <c r="BA24" s="481" t="s">
        <v>105</v>
      </c>
      <c r="BB24" s="482"/>
      <c r="BC24" s="483" t="s">
        <v>105</v>
      </c>
      <c r="BD24" s="484"/>
    </row>
    <row r="25" spans="1:56" ht="19.5" customHeight="1">
      <c r="A25" s="494"/>
      <c r="B25" s="495"/>
      <c r="C25" s="495"/>
      <c r="D25" s="495"/>
      <c r="E25" s="495"/>
      <c r="F25" s="495"/>
      <c r="G25" s="496"/>
      <c r="H25" s="503"/>
      <c r="I25" s="504"/>
      <c r="J25" s="504"/>
      <c r="K25" s="504"/>
      <c r="L25" s="504"/>
      <c r="M25" s="504"/>
      <c r="N25" s="504"/>
      <c r="O25" s="504"/>
      <c r="P25" s="504"/>
      <c r="Q25" s="504"/>
      <c r="R25" s="504"/>
      <c r="S25" s="504"/>
      <c r="T25" s="504"/>
      <c r="U25" s="504"/>
      <c r="V25" s="504"/>
      <c r="W25" s="504"/>
      <c r="X25" s="504"/>
      <c r="Y25" s="504"/>
      <c r="Z25" s="504"/>
      <c r="AA25" s="504"/>
      <c r="AB25" s="504"/>
      <c r="AC25" s="504"/>
      <c r="AD25" s="504"/>
      <c r="AE25" s="504"/>
      <c r="AF25" s="504"/>
      <c r="AG25" s="504"/>
      <c r="AH25" s="504"/>
      <c r="AI25" s="504"/>
      <c r="AJ25" s="504"/>
      <c r="AK25" s="504"/>
      <c r="AL25" s="504"/>
      <c r="AM25" s="504"/>
      <c r="AN25" s="504"/>
      <c r="AO25" s="504"/>
      <c r="AP25" s="504"/>
      <c r="AQ25" s="504"/>
      <c r="AR25" s="504"/>
      <c r="AS25" s="504"/>
      <c r="AT25" s="504"/>
      <c r="AU25" s="505"/>
      <c r="AV25" s="81" t="s">
        <v>115</v>
      </c>
      <c r="AW25" s="88"/>
      <c r="AX25" s="89"/>
      <c r="AY25" s="89"/>
      <c r="AZ25" s="89"/>
      <c r="BA25" s="481" t="s">
        <v>105</v>
      </c>
      <c r="BB25" s="482"/>
      <c r="BC25" s="483" t="s">
        <v>105</v>
      </c>
      <c r="BD25" s="484"/>
    </row>
    <row r="26" spans="1:56" ht="19.5" customHeight="1">
      <c r="A26" s="465" t="s">
        <v>116</v>
      </c>
      <c r="B26" s="416"/>
      <c r="C26" s="416"/>
      <c r="D26" s="416"/>
      <c r="E26" s="416"/>
      <c r="F26" s="416"/>
      <c r="G26" s="417"/>
      <c r="H26" s="472" t="s">
        <v>117</v>
      </c>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3"/>
      <c r="AL26" s="473"/>
      <c r="AM26" s="473"/>
      <c r="AN26" s="473"/>
      <c r="AO26" s="473"/>
      <c r="AP26" s="473"/>
      <c r="AQ26" s="473"/>
      <c r="AR26" s="473"/>
      <c r="AS26" s="473"/>
      <c r="AT26" s="473"/>
      <c r="AU26" s="474"/>
      <c r="AV26" s="81" t="s">
        <v>118</v>
      </c>
      <c r="AW26" s="90"/>
      <c r="AX26" s="84"/>
      <c r="AY26" s="84"/>
      <c r="AZ26" s="84"/>
      <c r="BA26" s="481" t="s">
        <v>105</v>
      </c>
      <c r="BB26" s="482"/>
      <c r="BC26" s="483" t="s">
        <v>105</v>
      </c>
      <c r="BD26" s="484"/>
    </row>
    <row r="27" spans="1:56" ht="19.5" customHeight="1">
      <c r="A27" s="466"/>
      <c r="B27" s="467"/>
      <c r="C27" s="467"/>
      <c r="D27" s="467"/>
      <c r="E27" s="467"/>
      <c r="F27" s="467"/>
      <c r="G27" s="468"/>
      <c r="H27" s="475"/>
      <c r="I27" s="476"/>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6"/>
      <c r="AL27" s="476"/>
      <c r="AM27" s="476"/>
      <c r="AN27" s="476"/>
      <c r="AO27" s="476"/>
      <c r="AP27" s="476"/>
      <c r="AQ27" s="476"/>
      <c r="AR27" s="476"/>
      <c r="AS27" s="476"/>
      <c r="AT27" s="476"/>
      <c r="AU27" s="477"/>
      <c r="AV27" s="81" t="s">
        <v>119</v>
      </c>
      <c r="AW27" s="91"/>
      <c r="AX27" s="86"/>
      <c r="AY27" s="86"/>
      <c r="AZ27" s="92"/>
      <c r="BA27" s="481" t="s">
        <v>105</v>
      </c>
      <c r="BB27" s="482"/>
      <c r="BC27" s="483" t="s">
        <v>105</v>
      </c>
      <c r="BD27" s="484"/>
    </row>
    <row r="28" spans="1:56" ht="19.5" customHeight="1">
      <c r="A28" s="466"/>
      <c r="B28" s="467"/>
      <c r="C28" s="467"/>
      <c r="D28" s="467"/>
      <c r="E28" s="467"/>
      <c r="F28" s="467"/>
      <c r="G28" s="468"/>
      <c r="H28" s="475"/>
      <c r="I28" s="476"/>
      <c r="J28" s="476"/>
      <c r="K28" s="476"/>
      <c r="L28" s="476"/>
      <c r="M28" s="476"/>
      <c r="N28" s="476"/>
      <c r="O28" s="476"/>
      <c r="P28" s="476"/>
      <c r="Q28" s="476"/>
      <c r="R28" s="476"/>
      <c r="S28" s="476"/>
      <c r="T28" s="476"/>
      <c r="U28" s="476"/>
      <c r="V28" s="476"/>
      <c r="W28" s="476"/>
      <c r="X28" s="476"/>
      <c r="Y28" s="476"/>
      <c r="Z28" s="476"/>
      <c r="AA28" s="476"/>
      <c r="AB28" s="476"/>
      <c r="AC28" s="476"/>
      <c r="AD28" s="476"/>
      <c r="AE28" s="476"/>
      <c r="AF28" s="476"/>
      <c r="AG28" s="476"/>
      <c r="AH28" s="476"/>
      <c r="AI28" s="476"/>
      <c r="AJ28" s="476"/>
      <c r="AK28" s="476"/>
      <c r="AL28" s="476"/>
      <c r="AM28" s="476"/>
      <c r="AN28" s="476"/>
      <c r="AO28" s="476"/>
      <c r="AP28" s="476"/>
      <c r="AQ28" s="476"/>
      <c r="AR28" s="476"/>
      <c r="AS28" s="476"/>
      <c r="AT28" s="476"/>
      <c r="AU28" s="477"/>
      <c r="AV28" s="81" t="s">
        <v>120</v>
      </c>
      <c r="AW28" s="91"/>
      <c r="AX28" s="84"/>
      <c r="AY28" s="84"/>
      <c r="AZ28" s="92"/>
      <c r="BA28" s="481" t="s">
        <v>105</v>
      </c>
      <c r="BB28" s="482"/>
      <c r="BC28" s="483" t="s">
        <v>105</v>
      </c>
      <c r="BD28" s="484"/>
    </row>
    <row r="29" spans="1:56" ht="19.5" customHeight="1">
      <c r="A29" s="466"/>
      <c r="B29" s="467"/>
      <c r="C29" s="467"/>
      <c r="D29" s="467"/>
      <c r="E29" s="467"/>
      <c r="F29" s="467"/>
      <c r="G29" s="468"/>
      <c r="H29" s="475"/>
      <c r="I29" s="476"/>
      <c r="J29" s="476"/>
      <c r="K29" s="476"/>
      <c r="L29" s="476"/>
      <c r="M29" s="476"/>
      <c r="N29" s="476"/>
      <c r="O29" s="476"/>
      <c r="P29" s="476"/>
      <c r="Q29" s="476"/>
      <c r="R29" s="476"/>
      <c r="S29" s="476"/>
      <c r="T29" s="476"/>
      <c r="U29" s="476"/>
      <c r="V29" s="476"/>
      <c r="W29" s="476"/>
      <c r="X29" s="476"/>
      <c r="Y29" s="476"/>
      <c r="Z29" s="476"/>
      <c r="AA29" s="476"/>
      <c r="AB29" s="476"/>
      <c r="AC29" s="476"/>
      <c r="AD29" s="476"/>
      <c r="AE29" s="476"/>
      <c r="AF29" s="476"/>
      <c r="AG29" s="476"/>
      <c r="AH29" s="476"/>
      <c r="AI29" s="476"/>
      <c r="AJ29" s="476"/>
      <c r="AK29" s="476"/>
      <c r="AL29" s="476"/>
      <c r="AM29" s="476"/>
      <c r="AN29" s="476"/>
      <c r="AO29" s="476"/>
      <c r="AP29" s="476"/>
      <c r="AQ29" s="476"/>
      <c r="AR29" s="476"/>
      <c r="AS29" s="476"/>
      <c r="AT29" s="476"/>
      <c r="AU29" s="477"/>
      <c r="AV29" s="81" t="s">
        <v>121</v>
      </c>
      <c r="AW29" s="90"/>
      <c r="AX29" s="84"/>
      <c r="AY29" s="84"/>
      <c r="AZ29" s="84"/>
      <c r="BA29" s="481" t="s">
        <v>105</v>
      </c>
      <c r="BB29" s="482"/>
      <c r="BC29" s="483" t="s">
        <v>105</v>
      </c>
      <c r="BD29" s="484"/>
    </row>
    <row r="30" spans="1:56" ht="19.5" customHeight="1">
      <c r="A30" s="466"/>
      <c r="B30" s="467"/>
      <c r="C30" s="467"/>
      <c r="D30" s="467"/>
      <c r="E30" s="467"/>
      <c r="F30" s="467"/>
      <c r="G30" s="468"/>
      <c r="H30" s="475"/>
      <c r="I30" s="476"/>
      <c r="J30" s="476"/>
      <c r="K30" s="476"/>
      <c r="L30" s="476"/>
      <c r="M30" s="476"/>
      <c r="N30" s="476"/>
      <c r="O30" s="476"/>
      <c r="P30" s="476"/>
      <c r="Q30" s="476"/>
      <c r="R30" s="476"/>
      <c r="S30" s="476"/>
      <c r="T30" s="476"/>
      <c r="U30" s="476"/>
      <c r="V30" s="476"/>
      <c r="W30" s="476"/>
      <c r="X30" s="476"/>
      <c r="Y30" s="476"/>
      <c r="Z30" s="476"/>
      <c r="AA30" s="476"/>
      <c r="AB30" s="476"/>
      <c r="AC30" s="476"/>
      <c r="AD30" s="476"/>
      <c r="AE30" s="476"/>
      <c r="AF30" s="476"/>
      <c r="AG30" s="476"/>
      <c r="AH30" s="476"/>
      <c r="AI30" s="476"/>
      <c r="AJ30" s="476"/>
      <c r="AK30" s="476"/>
      <c r="AL30" s="476"/>
      <c r="AM30" s="476"/>
      <c r="AN30" s="476"/>
      <c r="AO30" s="476"/>
      <c r="AP30" s="476"/>
      <c r="AQ30" s="476"/>
      <c r="AR30" s="476"/>
      <c r="AS30" s="476"/>
      <c r="AT30" s="476"/>
      <c r="AU30" s="477"/>
      <c r="AV30" s="93" t="s">
        <v>122</v>
      </c>
      <c r="AW30" s="94"/>
      <c r="AX30" s="95"/>
      <c r="AY30" s="95"/>
      <c r="AZ30" s="95"/>
      <c r="BA30" s="485" t="s">
        <v>123</v>
      </c>
      <c r="BB30" s="486"/>
      <c r="BC30" s="487" t="s">
        <v>105</v>
      </c>
      <c r="BD30" s="488"/>
    </row>
    <row r="31" spans="1:56" ht="19.5" customHeight="1">
      <c r="A31" s="466"/>
      <c r="B31" s="467"/>
      <c r="C31" s="467"/>
      <c r="D31" s="467"/>
      <c r="E31" s="467"/>
      <c r="F31" s="467"/>
      <c r="G31" s="468"/>
      <c r="H31" s="475"/>
      <c r="I31" s="476"/>
      <c r="J31" s="476"/>
      <c r="K31" s="476"/>
      <c r="L31" s="476"/>
      <c r="M31" s="476"/>
      <c r="N31" s="476"/>
      <c r="O31" s="476"/>
      <c r="P31" s="476"/>
      <c r="Q31" s="476"/>
      <c r="R31" s="476"/>
      <c r="S31" s="476"/>
      <c r="T31" s="476"/>
      <c r="U31" s="476"/>
      <c r="V31" s="476"/>
      <c r="W31" s="476"/>
      <c r="X31" s="476"/>
      <c r="Y31" s="476"/>
      <c r="Z31" s="476"/>
      <c r="AA31" s="476"/>
      <c r="AB31" s="476"/>
      <c r="AC31" s="476"/>
      <c r="AD31" s="476"/>
      <c r="AE31" s="476"/>
      <c r="AF31" s="476"/>
      <c r="AG31" s="476"/>
      <c r="AH31" s="476"/>
      <c r="AI31" s="476"/>
      <c r="AJ31" s="476"/>
      <c r="AK31" s="476"/>
      <c r="AL31" s="476"/>
      <c r="AM31" s="476"/>
      <c r="AN31" s="476"/>
      <c r="AO31" s="476"/>
      <c r="AP31" s="476"/>
      <c r="AQ31" s="476"/>
      <c r="AR31" s="476"/>
      <c r="AS31" s="476"/>
      <c r="AT31" s="476"/>
      <c r="AU31" s="477"/>
      <c r="AV31" s="64" t="s">
        <v>124</v>
      </c>
      <c r="AW31" s="64"/>
      <c r="AX31" s="96"/>
      <c r="AY31" s="96"/>
      <c r="AZ31" s="96"/>
      <c r="BA31" s="456"/>
      <c r="BB31" s="459"/>
      <c r="BC31" s="460"/>
      <c r="BD31" s="457"/>
    </row>
    <row r="32" spans="1:56" ht="19.5" customHeight="1">
      <c r="A32" s="466"/>
      <c r="B32" s="467"/>
      <c r="C32" s="467"/>
      <c r="D32" s="467"/>
      <c r="E32" s="467"/>
      <c r="F32" s="467"/>
      <c r="G32" s="468"/>
      <c r="H32" s="475"/>
      <c r="I32" s="476"/>
      <c r="J32" s="476"/>
      <c r="K32" s="476"/>
      <c r="L32" s="476"/>
      <c r="M32" s="476"/>
      <c r="N32" s="476"/>
      <c r="O32" s="476"/>
      <c r="P32" s="476"/>
      <c r="Q32" s="476"/>
      <c r="R32" s="476"/>
      <c r="S32" s="476"/>
      <c r="T32" s="476"/>
      <c r="U32" s="476"/>
      <c r="V32" s="476"/>
      <c r="W32" s="476"/>
      <c r="X32" s="476"/>
      <c r="Y32" s="476"/>
      <c r="Z32" s="476"/>
      <c r="AA32" s="476"/>
      <c r="AB32" s="476"/>
      <c r="AC32" s="476"/>
      <c r="AD32" s="476"/>
      <c r="AE32" s="476"/>
      <c r="AF32" s="476"/>
      <c r="AG32" s="476"/>
      <c r="AH32" s="476"/>
      <c r="AI32" s="476"/>
      <c r="AJ32" s="476"/>
      <c r="AK32" s="476"/>
      <c r="AL32" s="476"/>
      <c r="AM32" s="476"/>
      <c r="AN32" s="476"/>
      <c r="AO32" s="476"/>
      <c r="AP32" s="476"/>
      <c r="AQ32" s="476"/>
      <c r="AR32" s="476"/>
      <c r="AS32" s="476"/>
      <c r="AT32" s="476"/>
      <c r="AU32" s="477"/>
      <c r="AV32" s="458" t="s">
        <v>125</v>
      </c>
      <c r="AW32" s="96"/>
      <c r="AX32" s="96"/>
      <c r="AY32" s="96"/>
      <c r="AZ32" s="96"/>
      <c r="BA32" s="456" t="s">
        <v>123</v>
      </c>
      <c r="BB32" s="459"/>
      <c r="BC32" s="456" t="s">
        <v>126</v>
      </c>
      <c r="BD32" s="457"/>
    </row>
    <row r="33" spans="1:56" ht="19.5" customHeight="1">
      <c r="A33" s="466"/>
      <c r="B33" s="467"/>
      <c r="C33" s="467"/>
      <c r="D33" s="467"/>
      <c r="E33" s="467"/>
      <c r="F33" s="467"/>
      <c r="G33" s="468"/>
      <c r="H33" s="475"/>
      <c r="I33" s="476"/>
      <c r="J33" s="476"/>
      <c r="K33" s="476"/>
      <c r="L33" s="476"/>
      <c r="M33" s="476"/>
      <c r="N33" s="476"/>
      <c r="O33" s="476"/>
      <c r="P33" s="476"/>
      <c r="Q33" s="476"/>
      <c r="R33" s="476"/>
      <c r="S33" s="476"/>
      <c r="T33" s="476"/>
      <c r="U33" s="476"/>
      <c r="V33" s="476"/>
      <c r="W33" s="476"/>
      <c r="X33" s="476"/>
      <c r="Y33" s="476"/>
      <c r="Z33" s="476"/>
      <c r="AA33" s="476"/>
      <c r="AB33" s="476"/>
      <c r="AC33" s="476"/>
      <c r="AD33" s="476"/>
      <c r="AE33" s="476"/>
      <c r="AF33" s="476"/>
      <c r="AG33" s="476"/>
      <c r="AH33" s="476"/>
      <c r="AI33" s="476"/>
      <c r="AJ33" s="476"/>
      <c r="AK33" s="476"/>
      <c r="AL33" s="476"/>
      <c r="AM33" s="476"/>
      <c r="AN33" s="476"/>
      <c r="AO33" s="476"/>
      <c r="AP33" s="476"/>
      <c r="AQ33" s="476"/>
      <c r="AR33" s="476"/>
      <c r="AS33" s="476"/>
      <c r="AT33" s="476"/>
      <c r="AU33" s="477"/>
      <c r="AV33" s="458"/>
      <c r="AW33" s="96"/>
      <c r="AX33" s="96"/>
      <c r="AY33" s="96"/>
      <c r="AZ33" s="96"/>
      <c r="BA33" s="456"/>
      <c r="BB33" s="459"/>
      <c r="BC33" s="456"/>
      <c r="BD33" s="457"/>
    </row>
    <row r="34" spans="1:56" ht="19.5" customHeight="1">
      <c r="A34" s="466"/>
      <c r="B34" s="467"/>
      <c r="C34" s="467"/>
      <c r="D34" s="467"/>
      <c r="E34" s="467"/>
      <c r="F34" s="467"/>
      <c r="G34" s="468"/>
      <c r="H34" s="475"/>
      <c r="I34" s="476"/>
      <c r="J34" s="476"/>
      <c r="K34" s="476"/>
      <c r="L34" s="476"/>
      <c r="M34" s="476"/>
      <c r="N34" s="476"/>
      <c r="O34" s="476"/>
      <c r="P34" s="476"/>
      <c r="Q34" s="476"/>
      <c r="R34" s="476"/>
      <c r="S34" s="476"/>
      <c r="T34" s="476"/>
      <c r="U34" s="476"/>
      <c r="V34" s="476"/>
      <c r="W34" s="476"/>
      <c r="X34" s="476"/>
      <c r="Y34" s="476"/>
      <c r="Z34" s="476"/>
      <c r="AA34" s="476"/>
      <c r="AB34" s="476"/>
      <c r="AC34" s="476"/>
      <c r="AD34" s="476"/>
      <c r="AE34" s="476"/>
      <c r="AF34" s="476"/>
      <c r="AG34" s="476"/>
      <c r="AH34" s="476"/>
      <c r="AI34" s="476"/>
      <c r="AJ34" s="476"/>
      <c r="AK34" s="476"/>
      <c r="AL34" s="476"/>
      <c r="AM34" s="476"/>
      <c r="AN34" s="476"/>
      <c r="AO34" s="476"/>
      <c r="AP34" s="476"/>
      <c r="AQ34" s="476"/>
      <c r="AR34" s="476"/>
      <c r="AS34" s="476"/>
      <c r="AT34" s="476"/>
      <c r="AU34" s="477"/>
      <c r="AV34" s="458" t="s">
        <v>125</v>
      </c>
      <c r="AW34" s="96"/>
      <c r="AX34" s="96"/>
      <c r="AY34" s="96"/>
      <c r="AZ34" s="96"/>
      <c r="BA34" s="456" t="s">
        <v>123</v>
      </c>
      <c r="BB34" s="459"/>
      <c r="BC34" s="456" t="s">
        <v>123</v>
      </c>
      <c r="BD34" s="457"/>
    </row>
    <row r="35" spans="1:56" ht="19.5" customHeight="1">
      <c r="A35" s="466"/>
      <c r="B35" s="467"/>
      <c r="C35" s="467"/>
      <c r="D35" s="467"/>
      <c r="E35" s="467"/>
      <c r="F35" s="467"/>
      <c r="G35" s="468"/>
      <c r="H35" s="475"/>
      <c r="I35" s="476"/>
      <c r="J35" s="476"/>
      <c r="K35" s="476"/>
      <c r="L35" s="476"/>
      <c r="M35" s="476"/>
      <c r="N35" s="476"/>
      <c r="O35" s="476"/>
      <c r="P35" s="476"/>
      <c r="Q35" s="476"/>
      <c r="R35" s="476"/>
      <c r="S35" s="476"/>
      <c r="T35" s="476"/>
      <c r="U35" s="476"/>
      <c r="V35" s="476"/>
      <c r="W35" s="476"/>
      <c r="X35" s="476"/>
      <c r="Y35" s="476"/>
      <c r="Z35" s="476"/>
      <c r="AA35" s="476"/>
      <c r="AB35" s="476"/>
      <c r="AC35" s="476"/>
      <c r="AD35" s="476"/>
      <c r="AE35" s="476"/>
      <c r="AF35" s="476"/>
      <c r="AG35" s="476"/>
      <c r="AH35" s="476"/>
      <c r="AI35" s="476"/>
      <c r="AJ35" s="476"/>
      <c r="AK35" s="476"/>
      <c r="AL35" s="476"/>
      <c r="AM35" s="476"/>
      <c r="AN35" s="476"/>
      <c r="AO35" s="476"/>
      <c r="AP35" s="476"/>
      <c r="AQ35" s="476"/>
      <c r="AR35" s="476"/>
      <c r="AS35" s="476"/>
      <c r="AT35" s="476"/>
      <c r="AU35" s="477"/>
      <c r="AV35" s="458"/>
      <c r="AW35" s="96"/>
      <c r="AX35" s="96"/>
      <c r="AY35" s="96"/>
      <c r="AZ35" s="96"/>
      <c r="BA35" s="456"/>
      <c r="BB35" s="459"/>
      <c r="BC35" s="456"/>
      <c r="BD35" s="457"/>
    </row>
    <row r="36" spans="1:56" ht="19.5" customHeight="1">
      <c r="A36" s="466"/>
      <c r="B36" s="467"/>
      <c r="C36" s="467"/>
      <c r="D36" s="467"/>
      <c r="E36" s="467"/>
      <c r="F36" s="467"/>
      <c r="G36" s="468"/>
      <c r="H36" s="475"/>
      <c r="I36" s="476"/>
      <c r="J36" s="476"/>
      <c r="K36" s="476"/>
      <c r="L36" s="476"/>
      <c r="M36" s="476"/>
      <c r="N36" s="476"/>
      <c r="O36" s="476"/>
      <c r="P36" s="476"/>
      <c r="Q36" s="476"/>
      <c r="R36" s="476"/>
      <c r="S36" s="476"/>
      <c r="T36" s="476"/>
      <c r="U36" s="476"/>
      <c r="V36" s="476"/>
      <c r="W36" s="476"/>
      <c r="X36" s="476"/>
      <c r="Y36" s="476"/>
      <c r="Z36" s="476"/>
      <c r="AA36" s="476"/>
      <c r="AB36" s="476"/>
      <c r="AC36" s="476"/>
      <c r="AD36" s="476"/>
      <c r="AE36" s="476"/>
      <c r="AF36" s="476"/>
      <c r="AG36" s="476"/>
      <c r="AH36" s="476"/>
      <c r="AI36" s="476"/>
      <c r="AJ36" s="476"/>
      <c r="AK36" s="476"/>
      <c r="AL36" s="476"/>
      <c r="AM36" s="476"/>
      <c r="AN36" s="476"/>
      <c r="AO36" s="476"/>
      <c r="AP36" s="476"/>
      <c r="AQ36" s="476"/>
      <c r="AR36" s="476"/>
      <c r="AS36" s="476"/>
      <c r="AT36" s="476"/>
      <c r="AU36" s="477"/>
      <c r="AV36" s="458" t="s">
        <v>125</v>
      </c>
      <c r="AW36" s="96"/>
      <c r="AX36" s="96"/>
      <c r="AY36" s="96"/>
      <c r="AZ36" s="96"/>
      <c r="BA36" s="456" t="s">
        <v>123</v>
      </c>
      <c r="BB36" s="459"/>
      <c r="BC36" s="456" t="s">
        <v>123</v>
      </c>
      <c r="BD36" s="457"/>
    </row>
    <row r="37" spans="1:56" ht="19.5" customHeight="1" thickBot="1">
      <c r="A37" s="469"/>
      <c r="B37" s="470"/>
      <c r="C37" s="470"/>
      <c r="D37" s="470"/>
      <c r="E37" s="470"/>
      <c r="F37" s="470"/>
      <c r="G37" s="471"/>
      <c r="H37" s="478"/>
      <c r="I37" s="479"/>
      <c r="J37" s="479"/>
      <c r="K37" s="479"/>
      <c r="L37" s="479"/>
      <c r="M37" s="479"/>
      <c r="N37" s="479"/>
      <c r="O37" s="479"/>
      <c r="P37" s="479"/>
      <c r="Q37" s="479"/>
      <c r="R37" s="479"/>
      <c r="S37" s="479"/>
      <c r="T37" s="479"/>
      <c r="U37" s="479"/>
      <c r="V37" s="479"/>
      <c r="W37" s="479"/>
      <c r="X37" s="479"/>
      <c r="Y37" s="479"/>
      <c r="Z37" s="479"/>
      <c r="AA37" s="479"/>
      <c r="AB37" s="479"/>
      <c r="AC37" s="479"/>
      <c r="AD37" s="479"/>
      <c r="AE37" s="479"/>
      <c r="AF37" s="479"/>
      <c r="AG37" s="479"/>
      <c r="AH37" s="479"/>
      <c r="AI37" s="479"/>
      <c r="AJ37" s="479"/>
      <c r="AK37" s="479"/>
      <c r="AL37" s="479"/>
      <c r="AM37" s="479"/>
      <c r="AN37" s="479"/>
      <c r="AO37" s="479"/>
      <c r="AP37" s="479"/>
      <c r="AQ37" s="479"/>
      <c r="AR37" s="479"/>
      <c r="AS37" s="479"/>
      <c r="AT37" s="479"/>
      <c r="AU37" s="480"/>
      <c r="AV37" s="461"/>
      <c r="AW37" s="97"/>
      <c r="AX37" s="97"/>
      <c r="AY37" s="97"/>
      <c r="AZ37" s="97"/>
      <c r="BA37" s="462"/>
      <c r="BB37" s="463"/>
      <c r="BC37" s="462"/>
      <c r="BD37" s="464"/>
    </row>
    <row r="38" spans="1:56" ht="18.75" customHeight="1">
      <c r="B38" s="2"/>
    </row>
    <row r="39" spans="1:56" ht="14.25" customHeight="1"/>
    <row r="40" spans="1:56" ht="13.5" customHeight="1"/>
    <row r="41" spans="1:56" ht="13.5" customHeight="1"/>
    <row r="42" spans="1:56" ht="13.5" customHeight="1"/>
    <row r="43" spans="1:56" ht="13.5" customHeight="1"/>
    <row r="44" spans="1:56" ht="13.5" customHeight="1"/>
    <row r="45" spans="1:56" ht="13.5" customHeight="1"/>
    <row r="46" spans="1:56" ht="13.5" customHeight="1"/>
    <row r="47" spans="1:56" ht="13.5" customHeight="1"/>
    <row r="48" spans="1:56"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0.5" customHeight="1"/>
    <row r="66" ht="10.5" customHeight="1"/>
    <row r="67" ht="10.5" customHeight="1"/>
    <row r="68" ht="10.5" customHeight="1"/>
    <row r="69" ht="10.5" customHeight="1"/>
    <row r="70" ht="10.5" customHeight="1"/>
    <row r="71" ht="10.5" customHeight="1"/>
    <row r="72" ht="10.5" customHeight="1"/>
    <row r="73" ht="10.5" customHeight="1"/>
    <row r="74" ht="10.5" customHeight="1"/>
    <row r="75" ht="10.5" customHeight="1"/>
    <row r="76" ht="10.5" customHeight="1"/>
    <row r="77" ht="10.5" customHeight="1"/>
  </sheetData>
  <mergeCells count="97">
    <mergeCell ref="B9:F9"/>
    <mergeCell ref="B5:E5"/>
    <mergeCell ref="F8:AG8"/>
    <mergeCell ref="F5:L5"/>
    <mergeCell ref="B6:E7"/>
    <mergeCell ref="M6:Q7"/>
    <mergeCell ref="R9:Y9"/>
    <mergeCell ref="Z6:AA7"/>
    <mergeCell ref="V6:W7"/>
    <mergeCell ref="A11:A12"/>
    <mergeCell ref="B11:E11"/>
    <mergeCell ref="F11:L11"/>
    <mergeCell ref="M11:M12"/>
    <mergeCell ref="N11:BD12"/>
    <mergeCell ref="B12:E12"/>
    <mergeCell ref="F12:L12"/>
    <mergeCell ref="AJ6:AO6"/>
    <mergeCell ref="A5:A9"/>
    <mergeCell ref="M5:N5"/>
    <mergeCell ref="O5:Q5"/>
    <mergeCell ref="B8:E8"/>
    <mergeCell ref="X6:Y7"/>
    <mergeCell ref="F6:L6"/>
    <mergeCell ref="F7:L7"/>
    <mergeCell ref="AA5:AB5"/>
    <mergeCell ref="AJ9:AO9"/>
    <mergeCell ref="AJ8:AO8"/>
    <mergeCell ref="AL7:AO7"/>
    <mergeCell ref="AC5:AG5"/>
    <mergeCell ref="Z9:AG9"/>
    <mergeCell ref="AF6:AG7"/>
    <mergeCell ref="G9:Q9"/>
    <mergeCell ref="AP6:BD6"/>
    <mergeCell ref="R6:S7"/>
    <mergeCell ref="T6:U7"/>
    <mergeCell ref="U5:Z5"/>
    <mergeCell ref="AP9:BD9"/>
    <mergeCell ref="AP7:BD7"/>
    <mergeCell ref="AP8:BD8"/>
    <mergeCell ref="R5:T5"/>
    <mergeCell ref="AW5:AY5"/>
    <mergeCell ref="AZ5:BD5"/>
    <mergeCell ref="AJ7:AK7"/>
    <mergeCell ref="AP5:AV5"/>
    <mergeCell ref="AB6:AC7"/>
    <mergeCell ref="AD6:AE7"/>
    <mergeCell ref="AI5:AI9"/>
    <mergeCell ref="AJ5:AO5"/>
    <mergeCell ref="A15:G20"/>
    <mergeCell ref="H15:AU20"/>
    <mergeCell ref="AV15:BD15"/>
    <mergeCell ref="AV16:AZ16"/>
    <mergeCell ref="BA16:BB16"/>
    <mergeCell ref="BC16:BD16"/>
    <mergeCell ref="BA17:BB17"/>
    <mergeCell ref="BC17:BD17"/>
    <mergeCell ref="BA18:BB18"/>
    <mergeCell ref="BC18:BD18"/>
    <mergeCell ref="BA19:BB19"/>
    <mergeCell ref="BC19:BD19"/>
    <mergeCell ref="BA20:BB20"/>
    <mergeCell ref="BC20:BD20"/>
    <mergeCell ref="A21:G25"/>
    <mergeCell ref="H21:AU25"/>
    <mergeCell ref="BA21:BB21"/>
    <mergeCell ref="BC21:BD21"/>
    <mergeCell ref="BA22:BB22"/>
    <mergeCell ref="BC22:BD22"/>
    <mergeCell ref="BA25:BB25"/>
    <mergeCell ref="BC25:BD25"/>
    <mergeCell ref="BA23:BB23"/>
    <mergeCell ref="BC23:BD23"/>
    <mergeCell ref="BA24:BB24"/>
    <mergeCell ref="BC24:BD24"/>
    <mergeCell ref="AV36:AV37"/>
    <mergeCell ref="BA36:BB37"/>
    <mergeCell ref="BC36:BD37"/>
    <mergeCell ref="A26:G37"/>
    <mergeCell ref="H26:AU37"/>
    <mergeCell ref="BA26:BB26"/>
    <mergeCell ref="BC26:BD26"/>
    <mergeCell ref="BA27:BB27"/>
    <mergeCell ref="BC27:BD27"/>
    <mergeCell ref="BA28:BB28"/>
    <mergeCell ref="BC28:BD28"/>
    <mergeCell ref="BA29:BB29"/>
    <mergeCell ref="BC29:BD29"/>
    <mergeCell ref="BA30:BB30"/>
    <mergeCell ref="BC30:BD30"/>
    <mergeCell ref="BA31:BB31"/>
    <mergeCell ref="BC32:BD33"/>
    <mergeCell ref="AV34:AV35"/>
    <mergeCell ref="BA34:BB35"/>
    <mergeCell ref="BC34:BD35"/>
    <mergeCell ref="BC31:BD31"/>
    <mergeCell ref="AV32:AV33"/>
    <mergeCell ref="BA32:BB33"/>
  </mergeCells>
  <phoneticPr fontId="3"/>
  <dataValidations count="1">
    <dataValidation type="list" allowBlank="1" showInputMessage="1" showErrorMessage="1" sqref="AC5:AG5">
      <formula1>"男,女"</formula1>
    </dataValidation>
  </dataValidations>
  <pageMargins left="0.28000000000000003" right="0.2" top="0.28999999999999998" bottom="0.21" header="0.2" footer="0.21"/>
  <pageSetup paperSize="9"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7" tint="0.59999389629810485"/>
    <pageSetUpPr fitToPage="1"/>
  </sheetPr>
  <dimension ref="A1:P47"/>
  <sheetViews>
    <sheetView view="pageBreakPreview" zoomScale="60" zoomScaleNormal="70" workbookViewId="0"/>
  </sheetViews>
  <sheetFormatPr defaultColWidth="8.6640625" defaultRowHeight="13.2"/>
  <cols>
    <col min="1" max="1" width="3.109375" style="3" customWidth="1"/>
    <col min="2" max="2" width="0.88671875" style="3" customWidth="1"/>
    <col min="3" max="3" width="3.109375" style="3" customWidth="1"/>
    <col min="4" max="4" width="25.109375" style="3" customWidth="1"/>
    <col min="5" max="5" width="11.6640625" style="3" customWidth="1"/>
    <col min="6" max="6" width="33.6640625" style="3" customWidth="1"/>
    <col min="7" max="7" width="3.109375" style="3" customWidth="1"/>
    <col min="8" max="8" width="21.88671875" style="3" customWidth="1"/>
    <col min="9" max="9" width="49.109375" style="3" customWidth="1"/>
    <col min="10" max="10" width="0.6640625" style="3" customWidth="1"/>
    <col min="11" max="11" width="3.33203125" style="3" customWidth="1"/>
    <col min="12" max="14" width="2.88671875" style="3" customWidth="1"/>
    <col min="15" max="15" width="33" style="3" customWidth="1"/>
    <col min="16" max="16" width="2.33203125" style="3" bestFit="1" customWidth="1"/>
    <col min="17" max="16384" width="8.6640625" style="3"/>
  </cols>
  <sheetData>
    <row r="1" spans="1:16" ht="19.5" customHeight="1">
      <c r="A1" s="61" t="s">
        <v>127</v>
      </c>
    </row>
    <row r="2" spans="1:16" ht="12" customHeight="1">
      <c r="A2" s="61"/>
    </row>
    <row r="3" spans="1:16" ht="25.5" customHeight="1">
      <c r="B3" s="98" t="s">
        <v>128</v>
      </c>
      <c r="C3" s="19"/>
      <c r="I3" s="99" t="s">
        <v>129</v>
      </c>
    </row>
    <row r="4" spans="1:16" ht="25.5" customHeight="1" thickBot="1">
      <c r="B4" s="2" t="s">
        <v>130</v>
      </c>
      <c r="C4" s="19"/>
      <c r="K4" s="19"/>
    </row>
    <row r="5" spans="1:16" ht="60.75" customHeight="1" thickBot="1">
      <c r="A5" s="647" t="s">
        <v>131</v>
      </c>
      <c r="B5" s="648"/>
      <c r="C5" s="649" t="s">
        <v>132</v>
      </c>
      <c r="D5" s="650"/>
      <c r="E5" s="651" t="s">
        <v>133</v>
      </c>
      <c r="F5" s="652"/>
      <c r="G5" s="653" t="s">
        <v>134</v>
      </c>
      <c r="H5" s="654"/>
      <c r="I5" s="652"/>
      <c r="J5" s="100"/>
      <c r="K5" s="655" t="s">
        <v>135</v>
      </c>
      <c r="L5" s="655"/>
      <c r="M5" s="655"/>
      <c r="N5" s="655"/>
      <c r="O5" s="655"/>
      <c r="P5" s="656"/>
    </row>
    <row r="6" spans="1:16" ht="16.5" customHeight="1">
      <c r="A6" s="657" t="s">
        <v>136</v>
      </c>
      <c r="B6" s="658"/>
      <c r="C6" s="57" t="s">
        <v>105</v>
      </c>
      <c r="D6" s="101" t="s">
        <v>137</v>
      </c>
      <c r="E6" s="659"/>
      <c r="F6" s="660"/>
      <c r="G6" s="102" t="s">
        <v>105</v>
      </c>
      <c r="H6" s="103" t="s">
        <v>138</v>
      </c>
      <c r="I6" s="104"/>
      <c r="J6" s="105"/>
      <c r="K6" s="106" t="s">
        <v>105</v>
      </c>
      <c r="L6" s="107" t="s">
        <v>139</v>
      </c>
      <c r="M6" s="108"/>
      <c r="N6" s="109"/>
      <c r="O6" s="109"/>
      <c r="P6" s="110"/>
    </row>
    <row r="7" spans="1:16" ht="16.5" customHeight="1">
      <c r="A7" s="631"/>
      <c r="B7" s="632"/>
      <c r="C7" s="57" t="s">
        <v>105</v>
      </c>
      <c r="D7" s="101" t="s">
        <v>140</v>
      </c>
      <c r="E7" s="661"/>
      <c r="F7" s="662"/>
      <c r="G7" s="1"/>
      <c r="H7" s="111" t="s">
        <v>141</v>
      </c>
      <c r="I7" s="112"/>
      <c r="J7" s="113"/>
      <c r="K7" s="665"/>
      <c r="L7" s="625" t="s">
        <v>142</v>
      </c>
      <c r="M7" s="64"/>
      <c r="N7" s="64"/>
      <c r="O7" s="114"/>
      <c r="P7" s="627" t="s">
        <v>143</v>
      </c>
    </row>
    <row r="8" spans="1:16" ht="16.5" customHeight="1">
      <c r="A8" s="631"/>
      <c r="B8" s="632"/>
      <c r="C8" s="57"/>
      <c r="D8" s="115" t="s">
        <v>144</v>
      </c>
      <c r="E8" s="661"/>
      <c r="F8" s="662"/>
      <c r="G8" s="116" t="s">
        <v>105</v>
      </c>
      <c r="H8" s="117" t="s">
        <v>145</v>
      </c>
      <c r="I8" s="112"/>
      <c r="J8" s="113"/>
      <c r="K8" s="665"/>
      <c r="L8" s="625"/>
      <c r="M8" s="64"/>
      <c r="N8" s="64"/>
      <c r="O8" s="114"/>
      <c r="P8" s="627"/>
    </row>
    <row r="9" spans="1:16" ht="16.5" customHeight="1">
      <c r="A9" s="631"/>
      <c r="B9" s="632"/>
      <c r="C9" s="57" t="s">
        <v>105</v>
      </c>
      <c r="D9" s="101" t="s">
        <v>146</v>
      </c>
      <c r="E9" s="661"/>
      <c r="F9" s="662"/>
      <c r="G9" s="116" t="s">
        <v>105</v>
      </c>
      <c r="H9" s="117" t="s">
        <v>147</v>
      </c>
      <c r="I9" s="112"/>
      <c r="J9" s="113"/>
      <c r="K9" s="35"/>
      <c r="L9" s="625" t="s">
        <v>142</v>
      </c>
      <c r="M9" s="64"/>
      <c r="N9" s="64"/>
      <c r="O9" s="114"/>
      <c r="P9" s="627" t="s">
        <v>143</v>
      </c>
    </row>
    <row r="10" spans="1:16" ht="16.5" customHeight="1">
      <c r="A10" s="631"/>
      <c r="B10" s="632"/>
      <c r="C10" s="57" t="s">
        <v>105</v>
      </c>
      <c r="D10" s="101" t="s">
        <v>148</v>
      </c>
      <c r="E10" s="661"/>
      <c r="F10" s="662"/>
      <c r="G10" s="118" t="s">
        <v>126</v>
      </c>
      <c r="H10" s="117" t="s">
        <v>149</v>
      </c>
      <c r="I10" s="112"/>
      <c r="J10" s="113"/>
      <c r="K10" s="35"/>
      <c r="L10" s="625"/>
      <c r="M10" s="64"/>
      <c r="N10" s="64"/>
      <c r="O10" s="114"/>
      <c r="P10" s="627"/>
    </row>
    <row r="11" spans="1:16" ht="16.5" customHeight="1">
      <c r="A11" s="631"/>
      <c r="B11" s="632"/>
      <c r="C11" s="57" t="s">
        <v>105</v>
      </c>
      <c r="D11" s="101" t="s">
        <v>150</v>
      </c>
      <c r="E11" s="661"/>
      <c r="F11" s="662"/>
      <c r="G11" s="1"/>
      <c r="H11" s="119" t="s">
        <v>151</v>
      </c>
      <c r="I11" s="112"/>
      <c r="J11" s="113"/>
      <c r="K11" s="120"/>
      <c r="L11" s="625" t="s">
        <v>142</v>
      </c>
      <c r="M11" s="64"/>
      <c r="N11" s="64"/>
      <c r="O11" s="114"/>
      <c r="P11" s="627" t="s">
        <v>143</v>
      </c>
    </row>
    <row r="12" spans="1:16" ht="16.5" customHeight="1">
      <c r="A12" s="631"/>
      <c r="B12" s="632"/>
      <c r="C12" s="57" t="s">
        <v>105</v>
      </c>
      <c r="D12" s="101" t="s">
        <v>152</v>
      </c>
      <c r="E12" s="661"/>
      <c r="F12" s="662"/>
      <c r="G12" s="116" t="s">
        <v>105</v>
      </c>
      <c r="H12" s="117" t="s">
        <v>153</v>
      </c>
      <c r="I12" s="112"/>
      <c r="J12" s="113"/>
      <c r="K12" s="120"/>
      <c r="L12" s="625"/>
      <c r="M12" s="64"/>
      <c r="N12" s="64"/>
      <c r="O12" s="114"/>
      <c r="P12" s="627"/>
    </row>
    <row r="13" spans="1:16" ht="16.5" customHeight="1">
      <c r="A13" s="643"/>
      <c r="B13" s="644"/>
      <c r="C13" s="57" t="s">
        <v>105</v>
      </c>
      <c r="D13" s="101" t="s">
        <v>154</v>
      </c>
      <c r="E13" s="663"/>
      <c r="F13" s="664"/>
      <c r="G13" s="116" t="s">
        <v>105</v>
      </c>
      <c r="H13" s="117" t="s">
        <v>155</v>
      </c>
      <c r="I13" s="121"/>
      <c r="J13" s="113"/>
      <c r="K13" s="120"/>
      <c r="L13" s="625" t="s">
        <v>142</v>
      </c>
      <c r="M13" s="64"/>
      <c r="N13" s="64"/>
      <c r="O13" s="114"/>
      <c r="P13" s="627" t="s">
        <v>143</v>
      </c>
    </row>
    <row r="14" spans="1:16" ht="16.5" customHeight="1">
      <c r="A14" s="629" t="s">
        <v>156</v>
      </c>
      <c r="B14" s="630"/>
      <c r="C14" s="54" t="s">
        <v>105</v>
      </c>
      <c r="D14" s="122" t="s">
        <v>157</v>
      </c>
      <c r="E14" s="635"/>
      <c r="F14" s="636"/>
      <c r="G14" s="123" t="s">
        <v>126</v>
      </c>
      <c r="H14" s="124" t="s">
        <v>158</v>
      </c>
      <c r="I14" s="125"/>
      <c r="J14" s="126"/>
      <c r="K14" s="120"/>
      <c r="L14" s="625"/>
      <c r="M14" s="64"/>
      <c r="N14" s="64"/>
      <c r="O14" s="114"/>
      <c r="P14" s="627"/>
    </row>
    <row r="15" spans="1:16" ht="16.5" customHeight="1">
      <c r="A15" s="631"/>
      <c r="B15" s="632"/>
      <c r="C15" s="57" t="s">
        <v>105</v>
      </c>
      <c r="D15" s="101" t="s">
        <v>148</v>
      </c>
      <c r="E15" s="637"/>
      <c r="F15" s="638"/>
      <c r="G15" s="118"/>
      <c r="H15" s="117" t="s">
        <v>159</v>
      </c>
      <c r="I15" s="112"/>
      <c r="J15" s="127"/>
      <c r="K15" s="120"/>
      <c r="L15" s="625" t="s">
        <v>142</v>
      </c>
      <c r="M15" s="64"/>
      <c r="N15" s="64"/>
      <c r="O15" s="114"/>
      <c r="P15" s="627" t="s">
        <v>143</v>
      </c>
    </row>
    <row r="16" spans="1:16" ht="16.5" customHeight="1">
      <c r="A16" s="631"/>
      <c r="B16" s="632"/>
      <c r="C16" s="57" t="s">
        <v>105</v>
      </c>
      <c r="D16" s="101" t="s">
        <v>160</v>
      </c>
      <c r="E16" s="637"/>
      <c r="F16" s="638"/>
      <c r="G16" s="118" t="s">
        <v>126</v>
      </c>
      <c r="H16" s="117" t="s">
        <v>161</v>
      </c>
      <c r="I16" s="112"/>
      <c r="J16" s="127"/>
      <c r="K16" s="120"/>
      <c r="L16" s="625"/>
      <c r="M16" s="64"/>
      <c r="N16" s="64"/>
      <c r="O16" s="114"/>
      <c r="P16" s="627"/>
    </row>
    <row r="17" spans="1:16" ht="16.5" customHeight="1">
      <c r="A17" s="631"/>
      <c r="B17" s="632"/>
      <c r="C17" s="57"/>
      <c r="D17" s="115" t="s">
        <v>144</v>
      </c>
      <c r="E17" s="637"/>
      <c r="F17" s="638"/>
      <c r="G17" s="118" t="s">
        <v>126</v>
      </c>
      <c r="H17" s="117" t="s">
        <v>162</v>
      </c>
      <c r="I17" s="112"/>
      <c r="J17" s="113"/>
      <c r="K17" s="5" t="s">
        <v>105</v>
      </c>
      <c r="L17" s="64" t="s">
        <v>34</v>
      </c>
      <c r="M17" s="128"/>
      <c r="N17" s="129"/>
      <c r="O17" s="129"/>
      <c r="P17" s="130"/>
    </row>
    <row r="18" spans="1:16" ht="16.5" customHeight="1">
      <c r="A18" s="631"/>
      <c r="B18" s="632"/>
      <c r="C18" s="57" t="s">
        <v>105</v>
      </c>
      <c r="D18" s="101" t="s">
        <v>163</v>
      </c>
      <c r="E18" s="637"/>
      <c r="F18" s="638"/>
      <c r="G18" s="118" t="s">
        <v>126</v>
      </c>
      <c r="H18" s="117" t="s">
        <v>164</v>
      </c>
      <c r="I18" s="112"/>
      <c r="J18" s="113"/>
      <c r="K18" s="120"/>
      <c r="L18" s="625" t="s">
        <v>142</v>
      </c>
      <c r="M18" s="64"/>
      <c r="N18" s="64"/>
      <c r="O18" s="114"/>
      <c r="P18" s="627" t="s">
        <v>143</v>
      </c>
    </row>
    <row r="19" spans="1:16" ht="16.5" customHeight="1">
      <c r="A19" s="631"/>
      <c r="B19" s="632"/>
      <c r="C19" s="57" t="s">
        <v>105</v>
      </c>
      <c r="D19" s="101" t="s">
        <v>165</v>
      </c>
      <c r="E19" s="637"/>
      <c r="F19" s="638"/>
      <c r="G19" s="118"/>
      <c r="H19" s="117" t="s">
        <v>166</v>
      </c>
      <c r="I19" s="112"/>
      <c r="J19" s="113"/>
      <c r="K19" s="64"/>
      <c r="L19" s="625"/>
      <c r="M19" s="64"/>
      <c r="N19" s="64"/>
      <c r="O19" s="114"/>
      <c r="P19" s="627"/>
    </row>
    <row r="20" spans="1:16" ht="16.5" customHeight="1">
      <c r="A20" s="631"/>
      <c r="B20" s="632"/>
      <c r="C20" s="57"/>
      <c r="D20" s="115" t="s">
        <v>167</v>
      </c>
      <c r="E20" s="637"/>
      <c r="F20" s="638"/>
      <c r="G20" s="131" t="s">
        <v>126</v>
      </c>
      <c r="H20" s="132" t="s">
        <v>168</v>
      </c>
      <c r="I20" s="133"/>
      <c r="J20" s="113"/>
      <c r="K20" s="120"/>
      <c r="L20" s="625" t="s">
        <v>142</v>
      </c>
      <c r="M20" s="64"/>
      <c r="N20" s="64"/>
      <c r="O20" s="114"/>
      <c r="P20" s="627" t="s">
        <v>143</v>
      </c>
    </row>
    <row r="21" spans="1:16" ht="16.5" customHeight="1">
      <c r="A21" s="631"/>
      <c r="B21" s="632"/>
      <c r="C21" s="57" t="s">
        <v>105</v>
      </c>
      <c r="D21" s="101" t="s">
        <v>169</v>
      </c>
      <c r="E21" s="637"/>
      <c r="F21" s="638"/>
      <c r="G21" s="131" t="s">
        <v>126</v>
      </c>
      <c r="H21" s="132" t="s">
        <v>155</v>
      </c>
      <c r="I21" s="134"/>
      <c r="J21" s="113"/>
      <c r="K21" s="120"/>
      <c r="L21" s="625"/>
      <c r="M21" s="64"/>
      <c r="N21" s="64"/>
      <c r="O21" s="114"/>
      <c r="P21" s="627"/>
    </row>
    <row r="22" spans="1:16" ht="16.5" customHeight="1">
      <c r="A22" s="631"/>
      <c r="B22" s="632"/>
      <c r="C22" s="57" t="s">
        <v>105</v>
      </c>
      <c r="D22" s="101" t="s">
        <v>170</v>
      </c>
      <c r="E22" s="637"/>
      <c r="F22" s="638"/>
      <c r="G22" s="131"/>
      <c r="H22" s="132"/>
      <c r="I22" s="133"/>
      <c r="J22" s="113"/>
      <c r="K22" s="120"/>
      <c r="L22" s="641" t="s">
        <v>142</v>
      </c>
      <c r="M22" s="64"/>
      <c r="N22" s="64"/>
      <c r="O22" s="114"/>
      <c r="P22" s="642" t="s">
        <v>143</v>
      </c>
    </row>
    <row r="23" spans="1:16" ht="16.5" customHeight="1">
      <c r="A23" s="643"/>
      <c r="B23" s="644"/>
      <c r="C23" s="57" t="s">
        <v>105</v>
      </c>
      <c r="D23" s="135" t="s">
        <v>154</v>
      </c>
      <c r="E23" s="645"/>
      <c r="F23" s="646"/>
      <c r="G23" s="136"/>
      <c r="H23" s="137"/>
      <c r="I23" s="138"/>
      <c r="J23" s="139"/>
      <c r="K23" s="120"/>
      <c r="L23" s="641"/>
      <c r="M23" s="64"/>
      <c r="N23" s="64"/>
      <c r="O23" s="114"/>
      <c r="P23" s="642"/>
    </row>
    <row r="24" spans="1:16" ht="16.5" customHeight="1">
      <c r="A24" s="629" t="s">
        <v>171</v>
      </c>
      <c r="B24" s="630"/>
      <c r="C24" s="54" t="s">
        <v>105</v>
      </c>
      <c r="D24" s="122" t="s">
        <v>172</v>
      </c>
      <c r="E24" s="635"/>
      <c r="F24" s="636"/>
      <c r="G24" s="123" t="s">
        <v>126</v>
      </c>
      <c r="H24" s="124" t="s">
        <v>158</v>
      </c>
      <c r="I24" s="140"/>
      <c r="J24" s="127"/>
      <c r="K24" s="5" t="s">
        <v>105</v>
      </c>
      <c r="L24" s="64" t="s">
        <v>173</v>
      </c>
      <c r="M24" s="64"/>
      <c r="N24" s="64"/>
      <c r="O24" s="64"/>
      <c r="P24" s="141"/>
    </row>
    <row r="25" spans="1:16" ht="16.5" customHeight="1">
      <c r="A25" s="631"/>
      <c r="B25" s="632"/>
      <c r="C25" s="57" t="s">
        <v>105</v>
      </c>
      <c r="D25" s="101" t="s">
        <v>174</v>
      </c>
      <c r="E25" s="637"/>
      <c r="F25" s="638"/>
      <c r="G25" s="118"/>
      <c r="H25" s="117" t="s">
        <v>159</v>
      </c>
      <c r="I25" s="140"/>
      <c r="J25" s="139"/>
      <c r="K25" s="5"/>
      <c r="L25" s="625" t="s">
        <v>142</v>
      </c>
      <c r="M25" s="64"/>
      <c r="N25" s="64"/>
      <c r="O25" s="114"/>
      <c r="P25" s="627" t="s">
        <v>143</v>
      </c>
    </row>
    <row r="26" spans="1:16" ht="16.5" customHeight="1">
      <c r="A26" s="631"/>
      <c r="B26" s="632"/>
      <c r="C26" s="57" t="s">
        <v>105</v>
      </c>
      <c r="D26" s="101" t="s">
        <v>175</v>
      </c>
      <c r="E26" s="637"/>
      <c r="F26" s="638"/>
      <c r="G26" s="118" t="s">
        <v>126</v>
      </c>
      <c r="H26" s="117" t="s">
        <v>161</v>
      </c>
      <c r="I26" s="140"/>
      <c r="J26" s="139"/>
      <c r="K26" s="64"/>
      <c r="L26" s="625"/>
      <c r="M26" s="64"/>
      <c r="N26" s="64"/>
      <c r="O26" s="114"/>
      <c r="P26" s="627"/>
    </row>
    <row r="27" spans="1:16" ht="16.5" customHeight="1">
      <c r="A27" s="631"/>
      <c r="B27" s="632"/>
      <c r="C27" s="57" t="s">
        <v>105</v>
      </c>
      <c r="D27" s="101" t="s">
        <v>176</v>
      </c>
      <c r="E27" s="637"/>
      <c r="F27" s="638"/>
      <c r="G27" s="118" t="s">
        <v>126</v>
      </c>
      <c r="H27" s="117" t="s">
        <v>162</v>
      </c>
      <c r="I27" s="140"/>
      <c r="J27" s="113"/>
      <c r="K27" s="120"/>
      <c r="L27" s="625" t="s">
        <v>142</v>
      </c>
      <c r="M27" s="64"/>
      <c r="N27" s="64"/>
      <c r="O27" s="114"/>
      <c r="P27" s="627" t="s">
        <v>143</v>
      </c>
    </row>
    <row r="28" spans="1:16" ht="16.5" customHeight="1">
      <c r="A28" s="631"/>
      <c r="B28" s="632"/>
      <c r="C28" s="57" t="s">
        <v>105</v>
      </c>
      <c r="D28" s="101" t="s">
        <v>177</v>
      </c>
      <c r="E28" s="637"/>
      <c r="F28" s="638"/>
      <c r="G28" s="118" t="s">
        <v>126</v>
      </c>
      <c r="H28" s="117" t="s">
        <v>164</v>
      </c>
      <c r="I28" s="140"/>
      <c r="J28" s="113"/>
      <c r="K28" s="120"/>
      <c r="L28" s="625"/>
      <c r="M28" s="64"/>
      <c r="N28" s="64"/>
      <c r="O28" s="114"/>
      <c r="P28" s="627"/>
    </row>
    <row r="29" spans="1:16" ht="16.5" customHeight="1">
      <c r="A29" s="631"/>
      <c r="B29" s="632"/>
      <c r="C29" s="57"/>
      <c r="D29" s="115" t="s">
        <v>144</v>
      </c>
      <c r="E29" s="637"/>
      <c r="F29" s="638"/>
      <c r="G29" s="118"/>
      <c r="H29" s="117" t="s">
        <v>166</v>
      </c>
      <c r="I29" s="140"/>
      <c r="J29" s="113"/>
      <c r="K29" s="5" t="s">
        <v>105</v>
      </c>
      <c r="L29" s="64" t="s">
        <v>178</v>
      </c>
      <c r="M29" s="128"/>
      <c r="N29" s="142"/>
      <c r="O29" s="142"/>
      <c r="P29" s="141"/>
    </row>
    <row r="30" spans="1:16" ht="16.5" customHeight="1">
      <c r="A30" s="631"/>
      <c r="B30" s="632"/>
      <c r="C30" s="57" t="s">
        <v>105</v>
      </c>
      <c r="D30" s="101" t="s">
        <v>179</v>
      </c>
      <c r="E30" s="637"/>
      <c r="F30" s="638"/>
      <c r="G30" s="131" t="s">
        <v>126</v>
      </c>
      <c r="H30" s="132" t="s">
        <v>168</v>
      </c>
      <c r="I30" s="143"/>
      <c r="J30" s="113"/>
      <c r="K30" s="64"/>
      <c r="L30" s="641" t="s">
        <v>142</v>
      </c>
      <c r="M30" s="64"/>
      <c r="N30" s="64"/>
      <c r="O30" s="114"/>
      <c r="P30" s="642" t="s">
        <v>143</v>
      </c>
    </row>
    <row r="31" spans="1:16" ht="16.5" customHeight="1">
      <c r="A31" s="631"/>
      <c r="B31" s="632"/>
      <c r="C31" s="57"/>
      <c r="D31" s="115" t="s">
        <v>180</v>
      </c>
      <c r="E31" s="637"/>
      <c r="F31" s="638"/>
      <c r="G31" s="131" t="s">
        <v>126</v>
      </c>
      <c r="H31" s="132" t="s">
        <v>155</v>
      </c>
      <c r="I31" s="143"/>
      <c r="J31" s="113"/>
      <c r="K31" s="64"/>
      <c r="L31" s="641"/>
      <c r="M31" s="64"/>
      <c r="N31" s="64"/>
      <c r="O31" s="114"/>
      <c r="P31" s="642"/>
    </row>
    <row r="32" spans="1:16" ht="16.5" customHeight="1">
      <c r="A32" s="643"/>
      <c r="B32" s="644"/>
      <c r="C32" s="144" t="s">
        <v>105</v>
      </c>
      <c r="D32" s="145" t="s">
        <v>154</v>
      </c>
      <c r="E32" s="645"/>
      <c r="F32" s="646"/>
      <c r="G32" s="136"/>
      <c r="H32" s="137"/>
      <c r="I32" s="146"/>
      <c r="J32" s="113"/>
      <c r="K32" s="120"/>
      <c r="L32" s="641" t="s">
        <v>142</v>
      </c>
      <c r="M32" s="64"/>
      <c r="N32" s="64"/>
      <c r="O32" s="114"/>
      <c r="P32" s="642" t="s">
        <v>143</v>
      </c>
    </row>
    <row r="33" spans="1:16" ht="16.5" customHeight="1">
      <c r="A33" s="629" t="s">
        <v>181</v>
      </c>
      <c r="B33" s="630"/>
      <c r="C33" s="54"/>
      <c r="D33" s="147"/>
      <c r="E33" s="635"/>
      <c r="F33" s="636"/>
      <c r="G33" s="123" t="s">
        <v>126</v>
      </c>
      <c r="H33" s="124" t="s">
        <v>158</v>
      </c>
      <c r="I33" s="140"/>
      <c r="J33" s="139"/>
      <c r="K33" s="120"/>
      <c r="L33" s="641"/>
      <c r="M33" s="64"/>
      <c r="N33" s="64"/>
      <c r="O33" s="114"/>
      <c r="P33" s="642"/>
    </row>
    <row r="34" spans="1:16" ht="16.5" customHeight="1">
      <c r="A34" s="631"/>
      <c r="B34" s="632"/>
      <c r="C34" s="57"/>
      <c r="D34" s="148"/>
      <c r="E34" s="637"/>
      <c r="F34" s="638"/>
      <c r="G34" s="118"/>
      <c r="H34" s="117" t="s">
        <v>159</v>
      </c>
      <c r="I34" s="140"/>
      <c r="J34" s="139"/>
      <c r="K34" s="5" t="s">
        <v>105</v>
      </c>
      <c r="L34" s="64" t="s">
        <v>182</v>
      </c>
      <c r="M34" s="128"/>
      <c r="N34" s="142"/>
      <c r="O34" s="142"/>
      <c r="P34" s="141"/>
    </row>
    <row r="35" spans="1:16" ht="16.5" customHeight="1">
      <c r="A35" s="631"/>
      <c r="B35" s="632"/>
      <c r="C35" s="57"/>
      <c r="D35" s="148"/>
      <c r="E35" s="637"/>
      <c r="F35" s="638"/>
      <c r="G35" s="118" t="s">
        <v>126</v>
      </c>
      <c r="H35" s="117" t="s">
        <v>161</v>
      </c>
      <c r="I35" s="140"/>
      <c r="J35" s="127"/>
      <c r="K35" s="5"/>
      <c r="L35" s="641" t="s">
        <v>142</v>
      </c>
      <c r="M35" s="64"/>
      <c r="N35" s="64"/>
      <c r="O35" s="114"/>
      <c r="P35" s="642" t="s">
        <v>143</v>
      </c>
    </row>
    <row r="36" spans="1:16" ht="16.5" customHeight="1">
      <c r="A36" s="631"/>
      <c r="B36" s="632"/>
      <c r="C36" s="57"/>
      <c r="D36" s="148"/>
      <c r="E36" s="637"/>
      <c r="F36" s="638"/>
      <c r="G36" s="118" t="s">
        <v>126</v>
      </c>
      <c r="H36" s="117" t="s">
        <v>162</v>
      </c>
      <c r="I36" s="140"/>
      <c r="J36" s="113"/>
      <c r="K36" s="64"/>
      <c r="L36" s="641"/>
      <c r="M36" s="64"/>
      <c r="N36" s="64"/>
      <c r="O36" s="114"/>
      <c r="P36" s="642"/>
    </row>
    <row r="37" spans="1:16" ht="16.5" customHeight="1">
      <c r="A37" s="631"/>
      <c r="B37" s="632"/>
      <c r="C37" s="57"/>
      <c r="D37" s="148"/>
      <c r="E37" s="637"/>
      <c r="F37" s="638"/>
      <c r="G37" s="118" t="s">
        <v>126</v>
      </c>
      <c r="H37" s="117" t="s">
        <v>164</v>
      </c>
      <c r="I37" s="140"/>
      <c r="J37" s="113"/>
      <c r="K37" s="120"/>
      <c r="L37" s="641" t="s">
        <v>142</v>
      </c>
      <c r="M37" s="64"/>
      <c r="N37" s="64"/>
      <c r="O37" s="114"/>
      <c r="P37" s="642" t="s">
        <v>143</v>
      </c>
    </row>
    <row r="38" spans="1:16" ht="16.5" customHeight="1">
      <c r="A38" s="631"/>
      <c r="B38" s="632"/>
      <c r="C38" s="57"/>
      <c r="D38" s="148"/>
      <c r="E38" s="637"/>
      <c r="F38" s="638"/>
      <c r="G38" s="118"/>
      <c r="H38" s="117" t="s">
        <v>166</v>
      </c>
      <c r="I38" s="140"/>
      <c r="J38" s="113"/>
      <c r="K38" s="120"/>
      <c r="L38" s="641"/>
      <c r="M38" s="64"/>
      <c r="N38" s="64"/>
      <c r="O38" s="114"/>
      <c r="P38" s="642"/>
    </row>
    <row r="39" spans="1:16" ht="16.5" customHeight="1">
      <c r="A39" s="631"/>
      <c r="B39" s="632"/>
      <c r="C39" s="57"/>
      <c r="D39" s="148"/>
      <c r="E39" s="637"/>
      <c r="F39" s="638"/>
      <c r="G39" s="118" t="s">
        <v>105</v>
      </c>
      <c r="H39" s="117" t="s">
        <v>153</v>
      </c>
      <c r="I39" s="140"/>
      <c r="J39" s="113"/>
      <c r="K39" s="5" t="s">
        <v>105</v>
      </c>
      <c r="L39" s="64" t="s">
        <v>183</v>
      </c>
      <c r="M39" s="128"/>
      <c r="N39" s="142"/>
      <c r="O39" s="142"/>
      <c r="P39" s="130"/>
    </row>
    <row r="40" spans="1:16" ht="16.5" customHeight="1">
      <c r="A40" s="631"/>
      <c r="B40" s="632"/>
      <c r="C40" s="57"/>
      <c r="D40" s="148"/>
      <c r="E40" s="637"/>
      <c r="F40" s="638"/>
      <c r="G40" s="131" t="s">
        <v>126</v>
      </c>
      <c r="H40" s="132" t="s">
        <v>184</v>
      </c>
      <c r="I40" s="140"/>
      <c r="J40" s="113"/>
      <c r="K40" s="120"/>
      <c r="L40" s="641" t="s">
        <v>142</v>
      </c>
      <c r="M40" s="64"/>
      <c r="N40" s="64"/>
      <c r="O40" s="114"/>
      <c r="P40" s="642" t="s">
        <v>143</v>
      </c>
    </row>
    <row r="41" spans="1:16" ht="16.5" customHeight="1">
      <c r="A41" s="631"/>
      <c r="B41" s="632"/>
      <c r="C41" s="57"/>
      <c r="D41" s="148"/>
      <c r="E41" s="637"/>
      <c r="F41" s="638"/>
      <c r="G41" s="113"/>
      <c r="H41" s="149"/>
      <c r="I41" s="140"/>
      <c r="J41" s="113"/>
      <c r="K41" s="64"/>
      <c r="L41" s="641"/>
      <c r="M41" s="64"/>
      <c r="N41" s="64"/>
      <c r="O41" s="114"/>
      <c r="P41" s="642"/>
    </row>
    <row r="42" spans="1:16" ht="16.5" customHeight="1">
      <c r="A42" s="631"/>
      <c r="B42" s="632"/>
      <c r="C42" s="57"/>
      <c r="D42" s="148"/>
      <c r="E42" s="637"/>
      <c r="F42" s="638"/>
      <c r="G42" s="113"/>
      <c r="H42" s="149"/>
      <c r="I42" s="140"/>
      <c r="J42" s="113"/>
      <c r="K42" s="120"/>
      <c r="L42" s="625" t="s">
        <v>142</v>
      </c>
      <c r="M42" s="64"/>
      <c r="N42" s="64"/>
      <c r="O42" s="114"/>
      <c r="P42" s="627" t="s">
        <v>143</v>
      </c>
    </row>
    <row r="43" spans="1:16" ht="16.5" customHeight="1">
      <c r="A43" s="631"/>
      <c r="B43" s="632"/>
      <c r="C43" s="57"/>
      <c r="D43" s="148"/>
      <c r="E43" s="637"/>
      <c r="F43" s="638"/>
      <c r="G43" s="113"/>
      <c r="H43" s="149"/>
      <c r="I43" s="140"/>
      <c r="J43" s="113"/>
      <c r="K43" s="120"/>
      <c r="L43" s="625"/>
      <c r="M43" s="64"/>
      <c r="N43" s="64"/>
      <c r="O43" s="114"/>
      <c r="P43" s="627"/>
    </row>
    <row r="44" spans="1:16" ht="16.5" customHeight="1">
      <c r="A44" s="631"/>
      <c r="B44" s="632"/>
      <c r="C44" s="57"/>
      <c r="D44" s="148"/>
      <c r="E44" s="637"/>
      <c r="F44" s="638"/>
      <c r="G44" s="113"/>
      <c r="H44" s="149"/>
      <c r="I44" s="140"/>
      <c r="J44" s="113"/>
      <c r="K44" s="120"/>
      <c r="L44" s="625" t="s">
        <v>142</v>
      </c>
      <c r="M44" s="64"/>
      <c r="N44" s="64"/>
      <c r="O44" s="114"/>
      <c r="P44" s="627" t="s">
        <v>143</v>
      </c>
    </row>
    <row r="45" spans="1:16" ht="15.75" customHeight="1" thickBot="1">
      <c r="A45" s="633"/>
      <c r="B45" s="634"/>
      <c r="C45" s="150"/>
      <c r="D45" s="151"/>
      <c r="E45" s="639"/>
      <c r="F45" s="640"/>
      <c r="G45" s="152"/>
      <c r="H45" s="153"/>
      <c r="I45" s="154"/>
      <c r="J45" s="155"/>
      <c r="K45" s="156"/>
      <c r="L45" s="626"/>
      <c r="M45" s="157"/>
      <c r="N45" s="157"/>
      <c r="O45" s="158"/>
      <c r="P45" s="628"/>
    </row>
    <row r="46" spans="1:16" ht="15.75" customHeight="1">
      <c r="K46" s="159"/>
      <c r="L46" s="159"/>
      <c r="M46" s="159"/>
      <c r="N46" s="159"/>
      <c r="O46" s="159"/>
      <c r="P46" s="159"/>
    </row>
    <row r="47" spans="1:16" ht="15" customHeight="1"/>
  </sheetData>
  <sheetProtection sheet="1" objects="1" scenarios="1"/>
  <mergeCells count="48">
    <mergeCell ref="A6:B13"/>
    <mergeCell ref="E6:F13"/>
    <mergeCell ref="K7:K8"/>
    <mergeCell ref="L7:L8"/>
    <mergeCell ref="P7:P8"/>
    <mergeCell ref="L9:L10"/>
    <mergeCell ref="P9:P10"/>
    <mergeCell ref="L11:L12"/>
    <mergeCell ref="P11:P12"/>
    <mergeCell ref="L13:L14"/>
    <mergeCell ref="P13:P14"/>
    <mergeCell ref="A14:B23"/>
    <mergeCell ref="E14:F23"/>
    <mergeCell ref="L15:L16"/>
    <mergeCell ref="P15:P16"/>
    <mergeCell ref="L18:L19"/>
    <mergeCell ref="A5:B5"/>
    <mergeCell ref="C5:D5"/>
    <mergeCell ref="E5:F5"/>
    <mergeCell ref="G5:I5"/>
    <mergeCell ref="K5:P5"/>
    <mergeCell ref="P18:P19"/>
    <mergeCell ref="L20:L21"/>
    <mergeCell ref="P20:P21"/>
    <mergeCell ref="L22:L23"/>
    <mergeCell ref="P22:P23"/>
    <mergeCell ref="A24:B32"/>
    <mergeCell ref="E24:F32"/>
    <mergeCell ref="L25:L26"/>
    <mergeCell ref="P25:P26"/>
    <mergeCell ref="L27:L28"/>
    <mergeCell ref="P27:P28"/>
    <mergeCell ref="L30:L31"/>
    <mergeCell ref="P30:P31"/>
    <mergeCell ref="L32:L33"/>
    <mergeCell ref="P32:P33"/>
    <mergeCell ref="L44:L45"/>
    <mergeCell ref="P44:P45"/>
    <mergeCell ref="A33:B45"/>
    <mergeCell ref="E33:F45"/>
    <mergeCell ref="L35:L36"/>
    <mergeCell ref="P35:P36"/>
    <mergeCell ref="L37:L38"/>
    <mergeCell ref="P37:P38"/>
    <mergeCell ref="L40:L41"/>
    <mergeCell ref="P40:P41"/>
    <mergeCell ref="L42:L43"/>
    <mergeCell ref="P42:P43"/>
  </mergeCells>
  <phoneticPr fontId="3"/>
  <pageMargins left="0.37" right="0.2" top="0.38" bottom="0.37" header="0.3" footer="0.3"/>
  <pageSetup paperSize="9" scale="7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7" tint="0.59999389629810485"/>
  </sheetPr>
  <dimension ref="A1:W49"/>
  <sheetViews>
    <sheetView view="pageBreakPreview" zoomScale="70" zoomScaleNormal="80" zoomScaleSheetLayoutView="70" workbookViewId="0">
      <selection activeCell="A3" sqref="A3:P3"/>
    </sheetView>
  </sheetViews>
  <sheetFormatPr defaultColWidth="9" defaultRowHeight="13.2"/>
  <cols>
    <col min="1" max="1" width="16.44140625" style="21" customWidth="1"/>
    <col min="2" max="2" width="16.33203125" style="21" customWidth="1"/>
    <col min="3" max="3" width="6.44140625" style="21" customWidth="1"/>
    <col min="4" max="4" width="9" style="21"/>
    <col min="5" max="5" width="10.109375" style="21" customWidth="1"/>
    <col min="6" max="6" width="15.6640625" style="21" customWidth="1"/>
    <col min="7" max="18" width="3.6640625" style="21" customWidth="1"/>
    <col min="19" max="22" width="9" style="21"/>
    <col min="23" max="23" width="13.77734375" style="21" bestFit="1" customWidth="1"/>
    <col min="24" max="16384" width="9" style="21"/>
  </cols>
  <sheetData>
    <row r="1" spans="1:16" s="2" customFormat="1" ht="16.2">
      <c r="A1" s="1" t="s">
        <v>48</v>
      </c>
    </row>
    <row r="2" spans="1:16" s="2" customFormat="1" ht="16.2">
      <c r="A2" s="1"/>
    </row>
    <row r="3" spans="1:16" s="20" customFormat="1" ht="16.2">
      <c r="A3" s="732" t="s">
        <v>49</v>
      </c>
      <c r="B3" s="732"/>
      <c r="C3" s="732"/>
      <c r="D3" s="732"/>
      <c r="E3" s="732"/>
      <c r="F3" s="732"/>
      <c r="G3" s="732"/>
      <c r="H3" s="732"/>
      <c r="I3" s="732"/>
      <c r="J3" s="732"/>
      <c r="K3" s="732"/>
      <c r="L3" s="732"/>
      <c r="M3" s="732"/>
      <c r="N3" s="732"/>
      <c r="O3" s="732"/>
      <c r="P3" s="732"/>
    </row>
    <row r="5" spans="1:16" ht="16.8" thickBot="1">
      <c r="L5" s="22"/>
      <c r="M5" s="23" t="s">
        <v>50</v>
      </c>
      <c r="N5" s="733"/>
      <c r="O5" s="733"/>
      <c r="P5" s="733"/>
    </row>
    <row r="6" spans="1:16" ht="25.5" customHeight="1">
      <c r="F6" s="734" t="s">
        <v>317</v>
      </c>
      <c r="G6" s="735"/>
      <c r="H6" s="735"/>
      <c r="I6" s="735"/>
      <c r="J6" s="735"/>
      <c r="K6" s="735"/>
      <c r="L6" s="735"/>
      <c r="M6" s="735"/>
      <c r="N6" s="735"/>
      <c r="O6" s="735"/>
      <c r="P6" s="1"/>
    </row>
    <row r="7" spans="1:16" ht="13.8" thickBot="1"/>
    <row r="8" spans="1:16" ht="24.75" customHeight="1">
      <c r="A8" s="24" t="s">
        <v>19</v>
      </c>
      <c r="B8" s="736" t="str">
        <f>給付券申請!C16</f>
        <v>アイヅ　タロウ</v>
      </c>
      <c r="C8" s="737"/>
      <c r="D8" s="737"/>
      <c r="E8" s="738"/>
      <c r="F8" s="25" t="s">
        <v>17</v>
      </c>
      <c r="G8" s="18" t="str">
        <f>給付券申請!C15</f>
        <v>0</v>
      </c>
      <c r="H8" s="26" t="str">
        <f>給付券申請!D15</f>
        <v>1</v>
      </c>
      <c r="I8" s="18" t="str">
        <f>給付券申請!E15</f>
        <v>2</v>
      </c>
      <c r="J8" s="18" t="str">
        <f>給付券申請!F15</f>
        <v>3</v>
      </c>
      <c r="K8" s="18" t="str">
        <f>給付券申請!G15</f>
        <v>4</v>
      </c>
      <c r="L8" s="18" t="str">
        <f>給付券申請!H15</f>
        <v>5</v>
      </c>
      <c r="M8" s="18" t="str">
        <f>給付券申請!I15</f>
        <v>6</v>
      </c>
      <c r="N8" s="18" t="str">
        <f>給付券申請!J15</f>
        <v>7</v>
      </c>
      <c r="O8" s="18" t="str">
        <f>給付券申請!K15</f>
        <v>8</v>
      </c>
      <c r="P8" s="27" t="str">
        <f>給付券申請!L15</f>
        <v>9</v>
      </c>
    </row>
    <row r="9" spans="1:16" ht="20.25" customHeight="1">
      <c r="A9" s="719" t="s">
        <v>51</v>
      </c>
      <c r="B9" s="428" t="str">
        <f>給付券申請!C17</f>
        <v>会 津   太 郎</v>
      </c>
      <c r="C9" s="739"/>
      <c r="D9" s="739"/>
      <c r="E9" s="740"/>
      <c r="F9" s="9" t="s">
        <v>52</v>
      </c>
      <c r="G9" s="744">
        <f>IF(ISERROR(VLOOKUP(会社情報等入力!C3,対象者入力用!$A$3:$C$99,3,0))=TRUE,"　　　　　　　年　 　   月　 　   日",VLOOKUP(会社情報等入力!C3,対象者入力用!$A$3:$F$99,5,0))</f>
        <v>9925</v>
      </c>
      <c r="H9" s="745"/>
      <c r="I9" s="745"/>
      <c r="J9" s="745"/>
      <c r="K9" s="745"/>
      <c r="L9" s="745"/>
      <c r="M9" s="745"/>
      <c r="N9" s="745"/>
      <c r="O9" s="745"/>
      <c r="P9" s="746"/>
    </row>
    <row r="10" spans="1:16" ht="20.25" customHeight="1">
      <c r="A10" s="721"/>
      <c r="B10" s="741"/>
      <c r="C10" s="742"/>
      <c r="D10" s="742"/>
      <c r="E10" s="743"/>
      <c r="F10" s="11" t="s">
        <v>20</v>
      </c>
      <c r="G10" s="412" t="str">
        <f>給付券申請!P16</f>
        <v>男</v>
      </c>
      <c r="H10" s="413"/>
      <c r="I10" s="413"/>
      <c r="J10" s="413"/>
      <c r="K10" s="413"/>
      <c r="L10" s="413"/>
      <c r="M10" s="413"/>
      <c r="N10" s="413"/>
      <c r="O10" s="413"/>
      <c r="P10" s="731"/>
    </row>
    <row r="11" spans="1:16" ht="16.2">
      <c r="A11" s="719" t="s">
        <v>22</v>
      </c>
      <c r="B11" s="747" t="str">
        <f>"〒 "&amp;給付券申請!D19</f>
        <v>〒 965-9999</v>
      </c>
      <c r="C11" s="748"/>
      <c r="D11" s="10"/>
      <c r="E11" s="10"/>
      <c r="F11" s="28" t="s">
        <v>15</v>
      </c>
      <c r="G11" s="446" t="str">
        <f>IF(ISERROR(VLOOKUP(会社情報等入力!C3,対象者入力用!$A$3:$J$99,10,0))=TRUE,"　　　　（　　　  ）",VLOOKUP(会社情報等入力!C3,対象者入力用!$A$3:$J$99,10,0))</f>
        <v>99-9999</v>
      </c>
      <c r="H11" s="446"/>
      <c r="I11" s="446"/>
      <c r="J11" s="446"/>
      <c r="K11" s="446"/>
      <c r="L11" s="446"/>
      <c r="M11" s="446"/>
      <c r="N11" s="446"/>
      <c r="O11" s="446"/>
      <c r="P11" s="754"/>
    </row>
    <row r="12" spans="1:16" ht="30.75" customHeight="1">
      <c r="A12" s="721"/>
      <c r="B12" s="749" t="str">
        <f>給付券申請!C21</f>
        <v xml:space="preserve"> 会津若松市中央九丁目9番9号 </v>
      </c>
      <c r="C12" s="750"/>
      <c r="D12" s="750"/>
      <c r="E12" s="750"/>
      <c r="F12" s="750"/>
      <c r="G12" s="750"/>
      <c r="H12" s="750"/>
      <c r="I12" s="750"/>
      <c r="J12" s="750"/>
      <c r="K12" s="750"/>
      <c r="L12" s="750"/>
      <c r="M12" s="750"/>
      <c r="N12" s="750"/>
      <c r="O12" s="750"/>
      <c r="P12" s="751"/>
    </row>
    <row r="13" spans="1:16" ht="15.75" customHeight="1">
      <c r="A13" s="712" t="s">
        <v>25</v>
      </c>
      <c r="B13" s="428" t="str">
        <f>IF(給付券申請!C23="","",給付券申請!C23)</f>
        <v>会 津  一 夫</v>
      </c>
      <c r="C13" s="739"/>
      <c r="D13" s="739"/>
      <c r="E13" s="740"/>
      <c r="F13" s="356" t="s">
        <v>53</v>
      </c>
      <c r="G13" s="428" t="str">
        <f>IF(給付券申請!Q23="","",給付券申請!Q23)</f>
        <v>長男</v>
      </c>
      <c r="H13" s="429"/>
      <c r="I13" s="429"/>
      <c r="J13" s="429"/>
      <c r="K13" s="429"/>
      <c r="L13" s="429"/>
      <c r="M13" s="429"/>
      <c r="N13" s="429"/>
      <c r="O13" s="429"/>
      <c r="P13" s="752"/>
    </row>
    <row r="14" spans="1:16" ht="19.5" customHeight="1">
      <c r="A14" s="712"/>
      <c r="B14" s="741"/>
      <c r="C14" s="742"/>
      <c r="D14" s="742"/>
      <c r="E14" s="743"/>
      <c r="F14" s="419"/>
      <c r="G14" s="440"/>
      <c r="H14" s="441"/>
      <c r="I14" s="441"/>
      <c r="J14" s="441"/>
      <c r="K14" s="441"/>
      <c r="L14" s="441"/>
      <c r="M14" s="441"/>
      <c r="N14" s="441"/>
      <c r="O14" s="441"/>
      <c r="P14" s="753"/>
    </row>
    <row r="15" spans="1:16" ht="15.75" customHeight="1">
      <c r="A15" s="712" t="s">
        <v>54</v>
      </c>
      <c r="B15" s="713">
        <f>IF(ISERROR(VLOOKUP(会社情報等入力!C3,対象者入力用!$A$3:$M$99,13,0))=TRUE,"円",INT(VLOOKUP(会社情報等入力!C3,対象者入力用!$A$3:$M$99,13,0)*(10-VLOOKUP(会社情報等入力!C3,対象者入力用!$A$3:$AF$99,30,0))/10))</f>
        <v>172000</v>
      </c>
      <c r="C15" s="714"/>
      <c r="D15" s="714"/>
      <c r="E15" s="714"/>
      <c r="F15" s="714"/>
      <c r="G15" s="714"/>
      <c r="H15" s="714"/>
      <c r="I15" s="714"/>
      <c r="J15" s="714"/>
      <c r="K15" s="714"/>
      <c r="L15" s="714"/>
      <c r="M15" s="714"/>
      <c r="N15" s="714"/>
      <c r="O15" s="714"/>
      <c r="P15" s="715"/>
    </row>
    <row r="16" spans="1:16" ht="15.75" customHeight="1">
      <c r="A16" s="712"/>
      <c r="B16" s="716"/>
      <c r="C16" s="717"/>
      <c r="D16" s="717"/>
      <c r="E16" s="717"/>
      <c r="F16" s="717"/>
      <c r="G16" s="717"/>
      <c r="H16" s="717"/>
      <c r="I16" s="717"/>
      <c r="J16" s="717"/>
      <c r="K16" s="717"/>
      <c r="L16" s="717"/>
      <c r="M16" s="717"/>
      <c r="N16" s="717"/>
      <c r="O16" s="717"/>
      <c r="P16" s="718"/>
    </row>
    <row r="17" spans="1:16" ht="23.25" customHeight="1">
      <c r="A17" s="719" t="s">
        <v>55</v>
      </c>
      <c r="B17" s="722" t="str">
        <f>IF(給付券申請!P32&lt;&gt;"",給付券申請!P32,"")</f>
        <v>和式便器から洋式便器へ取り替える工事一か所
便所の横手すり 1本   L型手すり 1本
寝室前廊下の縦手すり2本</v>
      </c>
      <c r="C17" s="723"/>
      <c r="D17" s="723"/>
      <c r="E17" s="724"/>
      <c r="F17" s="11" t="s">
        <v>56</v>
      </c>
      <c r="G17" s="675">
        <f>IF(ISERROR(VLOOKUP(会社情報等入力!C3,対象者入力用!$A$3:$AB$99,27,0))=TRUE,"　　　　年　　 　　月　　 　　日",IF(VLOOKUP(会社情報等入力!C3,対象者入力用!$A$3:$AB$99,27,0)="","　　　　年　　 　　月　　 　　日",VLOOKUP(会社情報等入力!C3,対象者入力用!$A$3:$AA$99,27,0)))</f>
        <v>45422</v>
      </c>
      <c r="H17" s="676"/>
      <c r="I17" s="676"/>
      <c r="J17" s="676"/>
      <c r="K17" s="676"/>
      <c r="L17" s="676"/>
      <c r="M17" s="676"/>
      <c r="N17" s="676"/>
      <c r="O17" s="676"/>
      <c r="P17" s="677"/>
    </row>
    <row r="18" spans="1:16" ht="23.25" customHeight="1">
      <c r="A18" s="720"/>
      <c r="B18" s="725"/>
      <c r="C18" s="726"/>
      <c r="D18" s="726"/>
      <c r="E18" s="727"/>
      <c r="F18" s="11" t="s">
        <v>57</v>
      </c>
      <c r="G18" s="675">
        <f>IF(ISERROR(VLOOKUP(会社情報等入力!C3,対象者入力用!$A$3:$AB$99,28,0))=TRUE,"　　　　年　　 　　月　　 　　日",IF(VLOOKUP(会社情報等入力!C3,対象者入力用!$A$3:$AB$99,28,0)="","　　　　年　　 　　月　　 　　日",VLOOKUP(会社情報等入力!C3,対象者入力用!$A$3:$AB$99,28,0)))</f>
        <v>45423</v>
      </c>
      <c r="H18" s="676"/>
      <c r="I18" s="676"/>
      <c r="J18" s="676"/>
      <c r="K18" s="676"/>
      <c r="L18" s="676"/>
      <c r="M18" s="676"/>
      <c r="N18" s="676"/>
      <c r="O18" s="676"/>
      <c r="P18" s="677"/>
    </row>
    <row r="19" spans="1:16" ht="23.25" customHeight="1">
      <c r="A19" s="721"/>
      <c r="B19" s="728"/>
      <c r="C19" s="729"/>
      <c r="D19" s="729"/>
      <c r="E19" s="730"/>
      <c r="F19" s="412" t="s">
        <v>316</v>
      </c>
      <c r="G19" s="413"/>
      <c r="H19" s="413"/>
      <c r="I19" s="414"/>
      <c r="J19" s="678" t="str">
        <f>IF(ISERROR(VLOOKUP(会社情報等入力!C3,対象者入力用!$A$3:$AE$99,30,0))=TRUE,"　　",DBCS(VLOOKUP(会社情報等入力!C3,対象者入力用!$A$3:$AE$99,30,0)))&amp;"　　　割"</f>
        <v>２　　　割</v>
      </c>
      <c r="K19" s="679"/>
      <c r="L19" s="679"/>
      <c r="M19" s="679"/>
      <c r="N19" s="679"/>
      <c r="O19" s="679"/>
      <c r="P19" s="680"/>
    </row>
    <row r="20" spans="1:16" ht="16.5" customHeight="1">
      <c r="A20" s="29"/>
      <c r="B20" s="30"/>
      <c r="C20" s="30"/>
      <c r="D20" s="30"/>
      <c r="E20" s="30"/>
      <c r="F20" s="31"/>
      <c r="G20" s="30"/>
      <c r="H20" s="30"/>
      <c r="I20" s="30"/>
      <c r="J20" s="30"/>
      <c r="K20" s="30"/>
      <c r="L20" s="30"/>
      <c r="M20" s="30"/>
      <c r="N20" s="30"/>
      <c r="O20" s="30"/>
      <c r="P20" s="32"/>
    </row>
    <row r="21" spans="1:16" ht="16.2">
      <c r="A21" s="33" t="s">
        <v>47</v>
      </c>
      <c r="B21" s="5"/>
      <c r="C21" s="5"/>
      <c r="D21" s="5"/>
      <c r="E21" s="5"/>
      <c r="F21" s="5"/>
      <c r="G21" s="5"/>
      <c r="H21" s="5"/>
      <c r="I21" s="5"/>
      <c r="J21" s="5"/>
      <c r="K21" s="5"/>
      <c r="L21" s="5"/>
      <c r="M21" s="5"/>
      <c r="N21" s="5"/>
      <c r="O21" s="5"/>
      <c r="P21" s="34"/>
    </row>
    <row r="22" spans="1:16" ht="15.75" customHeight="1">
      <c r="A22" s="33"/>
      <c r="B22" s="5"/>
      <c r="C22" s="5"/>
      <c r="D22" s="5"/>
      <c r="E22" s="5"/>
      <c r="F22" s="5"/>
      <c r="G22" s="5"/>
      <c r="H22" s="5"/>
      <c r="I22" s="5"/>
      <c r="J22" s="5"/>
      <c r="K22" s="5"/>
      <c r="L22" s="5"/>
      <c r="M22" s="5"/>
      <c r="N22" s="5"/>
      <c r="O22" s="5"/>
      <c r="P22" s="34"/>
    </row>
    <row r="23" spans="1:16" ht="16.2">
      <c r="A23" s="33" t="s">
        <v>58</v>
      </c>
      <c r="B23" s="5"/>
      <c r="C23" s="5"/>
      <c r="D23" s="5"/>
      <c r="E23" s="5"/>
      <c r="F23" s="5"/>
      <c r="G23" s="5"/>
      <c r="H23" s="5"/>
      <c r="I23" s="5"/>
      <c r="J23" s="5"/>
      <c r="K23" s="5"/>
      <c r="L23" s="5"/>
      <c r="M23" s="5"/>
      <c r="N23" s="5"/>
      <c r="O23" s="5"/>
      <c r="P23" s="34"/>
    </row>
    <row r="24" spans="1:16" ht="16.2">
      <c r="A24" s="33" t="s">
        <v>59</v>
      </c>
      <c r="B24" s="5"/>
      <c r="C24" s="5"/>
      <c r="D24" s="5"/>
      <c r="E24" s="5"/>
      <c r="F24" s="5"/>
      <c r="G24" s="5"/>
      <c r="H24" s="5"/>
      <c r="I24" s="5"/>
      <c r="J24" s="5"/>
      <c r="K24" s="5"/>
      <c r="L24" s="5"/>
      <c r="M24" s="5"/>
      <c r="N24" s="5"/>
      <c r="O24" s="5"/>
      <c r="P24" s="34"/>
    </row>
    <row r="25" spans="1:16" ht="16.2">
      <c r="A25" s="33"/>
      <c r="B25" s="5"/>
      <c r="C25" s="5"/>
      <c r="D25" s="5"/>
      <c r="E25" s="5"/>
      <c r="F25" s="5"/>
      <c r="G25" s="5"/>
      <c r="H25" s="5"/>
      <c r="I25" s="5"/>
      <c r="J25" s="5"/>
      <c r="K25" s="5"/>
      <c r="L25" s="5"/>
      <c r="M25" s="5"/>
      <c r="N25" s="5"/>
      <c r="O25" s="5"/>
      <c r="P25" s="34"/>
    </row>
    <row r="26" spans="1:16" ht="30" customHeight="1">
      <c r="A26" s="33"/>
      <c r="B26" s="297" t="s">
        <v>60</v>
      </c>
      <c r="C26" s="759" t="str">
        <f>IF(ISERROR(VLOOKUP(会社情報等入力!C3,対象者入力用!$A$3:$L$99,9,0))=TRUE,"",VLOOKUP(会社情報等入力!C3,対象者入力用!$A$3:$L$99,9,0))</f>
        <v xml:space="preserve"> 会津若松市中央九丁目9番9号 </v>
      </c>
      <c r="D26" s="761"/>
      <c r="E26" s="761"/>
      <c r="F26" s="761"/>
      <c r="P26" s="186"/>
    </row>
    <row r="27" spans="1:16" ht="30.75" customHeight="1">
      <c r="A27" s="39" t="s">
        <v>61</v>
      </c>
      <c r="B27" s="35"/>
      <c r="C27" s="759"/>
      <c r="D27" s="761"/>
      <c r="E27" s="761"/>
      <c r="F27" s="761"/>
      <c r="G27" s="759" t="str">
        <f>"℡　"&amp;IF(ISERROR(VLOOKUP(会社情報等入力!C3,対象者入力用!$A$3:$J$99,10,0))=TRUE,"　　　　（　　　  ）",VLOOKUP(会社情報等入力!C3,対象者入力用!$A$3:$J$99,10,0))</f>
        <v>℡　99-9999</v>
      </c>
      <c r="H27" s="759"/>
      <c r="I27" s="759"/>
      <c r="J27" s="759"/>
      <c r="K27" s="759"/>
      <c r="L27" s="759"/>
      <c r="M27" s="759"/>
      <c r="N27" s="759"/>
      <c r="O27" s="759"/>
      <c r="P27" s="760"/>
    </row>
    <row r="28" spans="1:16" ht="28.5" customHeight="1">
      <c r="A28" s="33"/>
      <c r="B28" s="297" t="s">
        <v>62</v>
      </c>
      <c r="C28" s="759" t="str">
        <f>IF(ISERROR(VLOOKUP(会社情報等入力!C3,対象者入力用!$A$3:$C$99,3,0))=TRUE,"",IF(会社情報等入力!C3=0,VLOOKUP(会社情報等入力!C3,対象者入力用!$A$3:$C$99,3,0),""))</f>
        <v>会 津   太 郎</v>
      </c>
      <c r="D28" s="761"/>
      <c r="E28" s="761"/>
      <c r="F28" s="761"/>
      <c r="G28" s="36"/>
      <c r="H28" s="343" t="s">
        <v>509</v>
      </c>
      <c r="I28" s="37"/>
      <c r="J28" s="37"/>
      <c r="K28" s="37"/>
      <c r="L28" s="37"/>
      <c r="M28" s="37"/>
      <c r="N28" s="37"/>
      <c r="O28" s="37"/>
      <c r="P28" s="38"/>
    </row>
    <row r="29" spans="1:16" ht="10.5" customHeight="1" thickBot="1">
      <c r="A29" s="40"/>
      <c r="B29" s="41"/>
      <c r="C29" s="41"/>
      <c r="D29" s="41"/>
      <c r="E29" s="41"/>
      <c r="F29" s="41"/>
      <c r="G29" s="42"/>
      <c r="H29" s="41"/>
      <c r="I29" s="41"/>
      <c r="J29" s="41"/>
      <c r="K29" s="41"/>
      <c r="L29" s="41"/>
      <c r="M29" s="41"/>
      <c r="N29" s="41"/>
      <c r="O29" s="41"/>
      <c r="P29" s="43"/>
    </row>
    <row r="30" spans="1:16" ht="31.5" customHeight="1">
      <c r="A30" s="44" t="s">
        <v>63</v>
      </c>
      <c r="B30" s="298" t="s">
        <v>30</v>
      </c>
      <c r="C30" s="762" t="str">
        <f>IF(会社情報等入力!D21="","",会社情報等入力!D21)</f>
        <v xml:space="preserve">会津若松市中央九丁目9番9号 </v>
      </c>
      <c r="D30" s="763"/>
      <c r="E30" s="763"/>
      <c r="F30" s="763"/>
      <c r="G30" s="763"/>
      <c r="H30" s="763"/>
      <c r="I30" s="763"/>
      <c r="J30" s="763"/>
      <c r="K30" s="763"/>
      <c r="L30" s="763"/>
      <c r="M30" s="763"/>
      <c r="N30" s="763"/>
      <c r="O30" s="763"/>
      <c r="P30" s="764"/>
    </row>
    <row r="31" spans="1:16" ht="16.2">
      <c r="A31" s="46" t="s">
        <v>64</v>
      </c>
      <c r="B31" s="45"/>
      <c r="C31" s="755" t="str">
        <f>IF(会社情報等入力!D18="","",会社情報等入力!D18)</f>
        <v>㈱○○工務店</v>
      </c>
      <c r="D31" s="755"/>
      <c r="E31" s="755"/>
      <c r="F31" s="755"/>
      <c r="G31" s="755"/>
      <c r="H31" s="755"/>
      <c r="I31" s="5"/>
      <c r="J31" s="5"/>
      <c r="K31" s="5"/>
      <c r="L31" s="5"/>
      <c r="M31" s="5"/>
      <c r="N31" s="5"/>
      <c r="O31" s="5"/>
      <c r="P31" s="34"/>
    </row>
    <row r="32" spans="1:16" ht="16.2">
      <c r="A32" s="46" t="s">
        <v>65</v>
      </c>
      <c r="B32" s="298" t="s">
        <v>393</v>
      </c>
      <c r="C32" s="755"/>
      <c r="D32" s="755"/>
      <c r="E32" s="755"/>
      <c r="F32" s="755"/>
      <c r="G32" s="755"/>
      <c r="H32" s="755"/>
      <c r="I32" s="343" t="s">
        <v>509</v>
      </c>
      <c r="J32" s="5"/>
      <c r="K32" s="47"/>
      <c r="L32" s="5"/>
      <c r="M32" s="5"/>
      <c r="N32" s="5"/>
      <c r="O32" s="5"/>
      <c r="P32" s="34"/>
    </row>
    <row r="33" spans="1:23" ht="16.2">
      <c r="A33" s="46" t="s">
        <v>66</v>
      </c>
      <c r="B33" s="45"/>
      <c r="C33" s="755"/>
      <c r="D33" s="755"/>
      <c r="E33" s="755"/>
      <c r="F33" s="755"/>
      <c r="G33" s="755"/>
      <c r="H33" s="755"/>
      <c r="I33" s="5"/>
      <c r="J33" s="5"/>
      <c r="K33" s="5"/>
      <c r="L33" s="5"/>
      <c r="M33" s="5"/>
      <c r="N33" s="5"/>
      <c r="O33" s="5"/>
      <c r="P33" s="34"/>
    </row>
    <row r="34" spans="1:23" ht="25.5" customHeight="1">
      <c r="A34" s="48"/>
      <c r="B34" s="299" t="s">
        <v>394</v>
      </c>
      <c r="C34" s="765" t="str">
        <f>IF(会社情報等入力!D19="","",会社情報等入力!D19)</f>
        <v>代表取締役社長   福祉  花代</v>
      </c>
      <c r="D34" s="766"/>
      <c r="E34" s="766"/>
      <c r="F34" s="766"/>
      <c r="G34" s="5" t="str">
        <f>"℡　"&amp;IF(会社情報等入力!D22="","",会社情報等入力!D22)</f>
        <v>℡　99-9999</v>
      </c>
      <c r="H34" s="16"/>
      <c r="I34" s="16"/>
      <c r="J34" s="16"/>
      <c r="K34" s="16"/>
      <c r="L34" s="16"/>
      <c r="M34" s="16"/>
      <c r="N34" s="16"/>
      <c r="O34" s="16"/>
      <c r="P34" s="49"/>
      <c r="W34" s="341"/>
    </row>
    <row r="35" spans="1:23" ht="29.25" customHeight="1">
      <c r="A35" s="695" t="s">
        <v>67</v>
      </c>
      <c r="B35" s="697">
        <f>IF(ISERROR(VLOOKUP(会社情報等入力!C3,対象者入力用!$A$3:$M$99,13,0))=TRUE,"円",INT(VLOOKUP(会社情報等入力!C3,対象者入力用!$A$3:$M$99,13,0)))</f>
        <v>215000</v>
      </c>
      <c r="C35" s="698"/>
      <c r="D35" s="698"/>
      <c r="E35" s="699"/>
      <c r="F35" s="50" t="s">
        <v>45</v>
      </c>
      <c r="G35" s="756">
        <f>IF(ISERROR(VLOOKUP(会社情報等入力!C3,対象者入力用!$A$3:$M$99,13,0))=TRUE,"円",INT(MIN((200000-VLOOKUP(会社情報等入力!C3,対象者入力用!$A$3:$AM$99,39,0)),VLOOKUP(会社情報等入力!C3,対象者入力用!$A$3:$M$99,13,0))*(10-VLOOKUP(会社情報等入力!C3,対象者入力用!$A$3:$AF$99,30,0))/10))</f>
        <v>120000</v>
      </c>
      <c r="H35" s="757"/>
      <c r="I35" s="757"/>
      <c r="J35" s="757"/>
      <c r="K35" s="757"/>
      <c r="L35" s="757"/>
      <c r="M35" s="757"/>
      <c r="N35" s="757"/>
      <c r="O35" s="757"/>
      <c r="P35" s="758"/>
    </row>
    <row r="36" spans="1:23" ht="29.25" customHeight="1" thickBot="1">
      <c r="A36" s="696"/>
      <c r="B36" s="700"/>
      <c r="C36" s="701"/>
      <c r="D36" s="701"/>
      <c r="E36" s="702"/>
      <c r="F36" s="52" t="s">
        <v>46</v>
      </c>
      <c r="G36" s="756">
        <f>IF(ISERROR(VLOOKUP(会社情報等入力!C3,対象者入力用!$A$3:$M$99,13,0))=TRUE,"円",B35-G35)</f>
        <v>95000</v>
      </c>
      <c r="H36" s="757"/>
      <c r="I36" s="757"/>
      <c r="J36" s="757"/>
      <c r="K36" s="757"/>
      <c r="L36" s="757"/>
      <c r="M36" s="757"/>
      <c r="N36" s="757"/>
      <c r="O36" s="757"/>
      <c r="P36" s="758"/>
      <c r="W36" s="342"/>
    </row>
    <row r="37" spans="1:23" ht="24" customHeight="1">
      <c r="A37" s="1" t="s">
        <v>68</v>
      </c>
    </row>
    <row r="38" spans="1:23" ht="12" customHeight="1"/>
    <row r="39" spans="1:23" s="36" customFormat="1" ht="16.2">
      <c r="B39" s="53" t="s">
        <v>69</v>
      </c>
      <c r="C39" s="53"/>
      <c r="D39" s="53"/>
      <c r="E39" s="53"/>
      <c r="F39" s="53"/>
      <c r="G39" s="53"/>
      <c r="H39" s="53"/>
      <c r="I39" s="53"/>
      <c r="J39" s="53"/>
      <c r="K39" s="53"/>
      <c r="L39" s="53"/>
      <c r="M39" s="53"/>
      <c r="N39" s="53"/>
      <c r="O39" s="53"/>
      <c r="P39" s="53"/>
    </row>
    <row r="40" spans="1:23" ht="18.600000000000001" customHeight="1">
      <c r="B40" s="683" t="str">
        <f>IF(会社情報等入力!D25&lt;&gt;"",会社情報等入力!D25,"銀行 ・信用金庫
信用組合・農協")</f>
        <v>○○〇〇信用金庫</v>
      </c>
      <c r="C40" s="684"/>
      <c r="D40" s="684"/>
      <c r="E40" s="685"/>
      <c r="F40" s="692" t="str">
        <f>IF(会社情報等入力!D27&lt;&gt;"","","本　 店")</f>
        <v/>
      </c>
      <c r="G40" s="693"/>
      <c r="H40" s="693"/>
      <c r="I40" s="693"/>
      <c r="J40" s="693"/>
      <c r="K40" s="693"/>
      <c r="L40" s="693"/>
      <c r="M40" s="693"/>
      <c r="N40" s="693"/>
      <c r="O40" s="693"/>
      <c r="P40" s="694"/>
    </row>
    <row r="41" spans="1:23" ht="24" customHeight="1">
      <c r="B41" s="686"/>
      <c r="C41" s="687"/>
      <c r="D41" s="687"/>
      <c r="E41" s="688"/>
      <c r="F41" s="703" t="str">
        <f>IF(会社情報等入力!D27&lt;&gt;"",会社情報等入力!D27,"支　 店")</f>
        <v>若松東支店</v>
      </c>
      <c r="G41" s="704"/>
      <c r="H41" s="704"/>
      <c r="I41" s="704"/>
      <c r="J41" s="704"/>
      <c r="K41" s="704"/>
      <c r="L41" s="704"/>
      <c r="M41" s="704"/>
      <c r="N41" s="704"/>
      <c r="O41" s="704"/>
      <c r="P41" s="705"/>
    </row>
    <row r="42" spans="1:23" ht="18.600000000000001" customHeight="1">
      <c r="B42" s="689"/>
      <c r="C42" s="690"/>
      <c r="D42" s="690"/>
      <c r="E42" s="691"/>
      <c r="F42" s="706" t="str">
        <f>IF(会社情報等入力!D27&lt;&gt;"","","出張所")</f>
        <v/>
      </c>
      <c r="G42" s="707"/>
      <c r="H42" s="707"/>
      <c r="I42" s="707"/>
      <c r="J42" s="707"/>
      <c r="K42" s="707"/>
      <c r="L42" s="707"/>
      <c r="M42" s="707"/>
      <c r="N42" s="707"/>
      <c r="O42" s="707"/>
      <c r="P42" s="708"/>
    </row>
    <row r="43" spans="1:23" ht="27.75" customHeight="1">
      <c r="B43" s="54" t="str">
        <f>IF(会社情報等入力!D29&lt;&gt;"","","   1  普通預金           2   当座預金")</f>
        <v/>
      </c>
      <c r="C43" s="55"/>
      <c r="D43" s="55"/>
      <c r="E43" s="56"/>
      <c r="F43" s="409" t="s">
        <v>70</v>
      </c>
      <c r="G43" s="410"/>
      <c r="H43" s="411"/>
      <c r="I43" s="666" t="str">
        <f>IF(会社情報等入力!D26&lt;&gt;"",LEFT(TEXT(会社情報等入力!D26,"0000"),1),"")</f>
        <v>8</v>
      </c>
      <c r="J43" s="681"/>
      <c r="K43" s="682" t="str">
        <f>IF(会社情報等入力!D26&lt;&gt;"",MID(TEXT(会社情報等入力!D26,"0000"),2,1),"")</f>
        <v>8</v>
      </c>
      <c r="L43" s="681"/>
      <c r="M43" s="682" t="str">
        <f>IF(会社情報等入力!D26&lt;&gt;"",MID(TEXT(会社情報等入力!D26,"0000"),3,1),"")</f>
        <v>8</v>
      </c>
      <c r="N43" s="681"/>
      <c r="O43" s="682" t="str">
        <f>IF(会社情報等入力!D26&lt;&gt;"",MID(TEXT(会社情報等入力!D26,"0000"),4,1),"")</f>
        <v>8</v>
      </c>
      <c r="P43" s="668"/>
    </row>
    <row r="44" spans="1:23" ht="27" customHeight="1">
      <c r="B44" s="709" t="str">
        <f>IF(会社情報等入力!D29&lt;&gt;"",会社情報等入力!D29,"")</f>
        <v>普通</v>
      </c>
      <c r="C44" s="710"/>
      <c r="D44" s="710"/>
      <c r="E44" s="711"/>
      <c r="F44" s="409" t="s">
        <v>71</v>
      </c>
      <c r="G44" s="410"/>
      <c r="H44" s="410"/>
      <c r="I44" s="410"/>
      <c r="J44" s="411"/>
      <c r="K44" s="666" t="str">
        <f>IF(会社情報等入力!D28&lt;&gt;"",LEFT(TEXT(会社情報等入力!D28,"000"),1),"")</f>
        <v>7</v>
      </c>
      <c r="L44" s="681"/>
      <c r="M44" s="682" t="str">
        <f>IF(会社情報等入力!D28&lt;&gt;"",MID(TEXT(会社情報等入力!D28,"000"),2,1),"")</f>
        <v>7</v>
      </c>
      <c r="N44" s="681"/>
      <c r="O44" s="682" t="str">
        <f>IF(会社情報等入力!D28&lt;&gt;"",MID(TEXT(会社情報等入力!D28,"000"),3,1),"")</f>
        <v>7</v>
      </c>
      <c r="P44" s="668"/>
    </row>
    <row r="45" spans="1:23" ht="27" customHeight="1">
      <c r="B45" s="58" t="str">
        <f>IF(会社情報等入力!D29&lt;&gt;"","","   3  その他  (                              )")</f>
        <v/>
      </c>
      <c r="C45" s="59"/>
      <c r="D45" s="59"/>
      <c r="E45" s="60"/>
      <c r="F45" s="409" t="s">
        <v>72</v>
      </c>
      <c r="G45" s="410"/>
      <c r="H45" s="410"/>
      <c r="I45" s="411"/>
      <c r="J45" s="326" t="str">
        <f>IF(会社情報等入力!D30&lt;&gt;"",LEFT(TEXT(会社情報等入力!D30,"0000000"),1),"")</f>
        <v>0</v>
      </c>
      <c r="K45" s="327" t="str">
        <f>IF(会社情報等入力!D30&lt;&gt;"",MID(TEXT(会社情報等入力!D30,"0000000"),2,1),"")</f>
        <v>9</v>
      </c>
      <c r="L45" s="327" t="str">
        <f>IF(会社情報等入力!D30&lt;&gt;"",MID(TEXT(会社情報等入力!D30,"0000000"),3,1),"")</f>
        <v>8</v>
      </c>
      <c r="M45" s="327" t="str">
        <f>IF(会社情報等入力!D30&lt;&gt;"",MID(TEXT(会社情報等入力!D30,"0000000"),4,1),"")</f>
        <v>7</v>
      </c>
      <c r="N45" s="327" t="str">
        <f>IF(会社情報等入力!D30&lt;&gt;"",MID(TEXT(会社情報等入力!D30,"0000000"),5,1),"")</f>
        <v>6</v>
      </c>
      <c r="O45" s="327" t="str">
        <f>IF(会社情報等入力!D30&lt;&gt;"",MID(TEXT(会社情報等入力!D30,"0000000"),6,1),"")</f>
        <v>5</v>
      </c>
      <c r="P45" s="328" t="str">
        <f>IF(会社情報等入力!D30&lt;&gt;"",MID(TEXT(会社情報等入力!D30,"0000000"),7,1),"")</f>
        <v>4</v>
      </c>
      <c r="Q45" s="47"/>
    </row>
    <row r="46" spans="1:23" ht="25.5" customHeight="1">
      <c r="B46" s="11" t="s">
        <v>19</v>
      </c>
      <c r="C46" s="666" t="str">
        <f>IF(会社情報等入力!D32&lt;&gt;"",会社情報等入力!D32,"")</f>
        <v>ｶ)△△ｺ△ｳﾑﾃﾝ ﾀﾞｲﾋﾖｳﾄﾘｼﾏﾘﾔｸｼﾔﾁｮｳ ﾌｸｼ ﾊﾅﾖ</v>
      </c>
      <c r="D46" s="667"/>
      <c r="E46" s="667"/>
      <c r="F46" s="667"/>
      <c r="G46" s="667"/>
      <c r="H46" s="667"/>
      <c r="I46" s="667"/>
      <c r="J46" s="667"/>
      <c r="K46" s="667"/>
      <c r="L46" s="667"/>
      <c r="M46" s="667"/>
      <c r="N46" s="667"/>
      <c r="O46" s="667"/>
      <c r="P46" s="668"/>
    </row>
    <row r="47" spans="1:23">
      <c r="B47" s="418" t="s">
        <v>73</v>
      </c>
      <c r="C47" s="669" t="str">
        <f>IF(会社情報等入力!D31&lt;&gt;"",会社情報等入力!D31,"")</f>
        <v>㈱〇○工務店　代表取締役社長　福祉　花代</v>
      </c>
      <c r="D47" s="670"/>
      <c r="E47" s="670"/>
      <c r="F47" s="670"/>
      <c r="G47" s="670"/>
      <c r="H47" s="670"/>
      <c r="I47" s="670"/>
      <c r="J47" s="670"/>
      <c r="K47" s="670"/>
      <c r="L47" s="670"/>
      <c r="M47" s="670"/>
      <c r="N47" s="670"/>
      <c r="O47" s="670"/>
      <c r="P47" s="671"/>
    </row>
    <row r="48" spans="1:23" ht="25.5" customHeight="1">
      <c r="B48" s="419"/>
      <c r="C48" s="672"/>
      <c r="D48" s="673"/>
      <c r="E48" s="673"/>
      <c r="F48" s="673"/>
      <c r="G48" s="673"/>
      <c r="H48" s="673"/>
      <c r="I48" s="673"/>
      <c r="J48" s="673"/>
      <c r="K48" s="673"/>
      <c r="L48" s="673"/>
      <c r="M48" s="673"/>
      <c r="N48" s="673"/>
      <c r="O48" s="673"/>
      <c r="P48" s="674"/>
    </row>
    <row r="49" spans="2:2" ht="14.4">
      <c r="B49" s="2" t="s">
        <v>74</v>
      </c>
    </row>
  </sheetData>
  <mergeCells count="53">
    <mergeCell ref="C31:H33"/>
    <mergeCell ref="G35:P35"/>
    <mergeCell ref="G36:P36"/>
    <mergeCell ref="G27:P27"/>
    <mergeCell ref="C26:F26"/>
    <mergeCell ref="C27:F27"/>
    <mergeCell ref="C28:F28"/>
    <mergeCell ref="C30:P30"/>
    <mergeCell ref="C34:F34"/>
    <mergeCell ref="A11:A12"/>
    <mergeCell ref="B11:C11"/>
    <mergeCell ref="B12:P12"/>
    <mergeCell ref="A13:A14"/>
    <mergeCell ref="B13:E14"/>
    <mergeCell ref="F13:F14"/>
    <mergeCell ref="G13:P14"/>
    <mergeCell ref="G11:P11"/>
    <mergeCell ref="G10:P10"/>
    <mergeCell ref="A3:P3"/>
    <mergeCell ref="N5:P5"/>
    <mergeCell ref="F6:O6"/>
    <mergeCell ref="B8:E8"/>
    <mergeCell ref="A9:A10"/>
    <mergeCell ref="B9:E10"/>
    <mergeCell ref="G9:P9"/>
    <mergeCell ref="A15:A16"/>
    <mergeCell ref="B15:P16"/>
    <mergeCell ref="A17:A19"/>
    <mergeCell ref="B17:E19"/>
    <mergeCell ref="G17:P17"/>
    <mergeCell ref="F40:P40"/>
    <mergeCell ref="A35:A36"/>
    <mergeCell ref="B35:E36"/>
    <mergeCell ref="F45:I45"/>
    <mergeCell ref="F41:P41"/>
    <mergeCell ref="F42:P42"/>
    <mergeCell ref="B44:E44"/>
    <mergeCell ref="C46:P46"/>
    <mergeCell ref="B47:B48"/>
    <mergeCell ref="C47:P48"/>
    <mergeCell ref="G18:P18"/>
    <mergeCell ref="F19:I19"/>
    <mergeCell ref="J19:P19"/>
    <mergeCell ref="F43:H43"/>
    <mergeCell ref="I43:J43"/>
    <mergeCell ref="K43:L43"/>
    <mergeCell ref="M43:N43"/>
    <mergeCell ref="O43:P43"/>
    <mergeCell ref="F44:J44"/>
    <mergeCell ref="K44:L44"/>
    <mergeCell ref="M44:N44"/>
    <mergeCell ref="O44:P44"/>
    <mergeCell ref="B40:E42"/>
  </mergeCells>
  <phoneticPr fontId="3"/>
  <pageMargins left="0.55000000000000004" right="0.19" top="0.33" bottom="0.28999999999999998" header="0.51181102362204722" footer="0.33"/>
  <pageSetup paperSize="9" scale="8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59999389629810485"/>
  </sheetPr>
  <dimension ref="A1:U40"/>
  <sheetViews>
    <sheetView view="pageBreakPreview" zoomScale="85" zoomScaleNormal="100" zoomScaleSheetLayoutView="85" workbookViewId="0">
      <selection activeCell="C5" sqref="C5:H5"/>
    </sheetView>
  </sheetViews>
  <sheetFormatPr defaultRowHeight="13.2"/>
  <cols>
    <col min="1" max="1" width="2.88671875" style="21" customWidth="1"/>
    <col min="2" max="2" width="14.21875" style="21" customWidth="1"/>
    <col min="3" max="5" width="5.77734375" style="21" customWidth="1"/>
    <col min="6" max="6" width="5.6640625" style="21" customWidth="1"/>
    <col min="7" max="9" width="5.77734375" style="21" customWidth="1"/>
    <col min="10" max="10" width="8.77734375" style="21" customWidth="1"/>
    <col min="11" max="18" width="3.6640625" style="21" customWidth="1"/>
    <col min="19" max="19" width="3.77734375" style="21" customWidth="1"/>
    <col min="20" max="20" width="4" style="21" customWidth="1"/>
    <col min="21" max="21" width="2.77734375" style="21" customWidth="1"/>
    <col min="22" max="256" width="9" style="21"/>
    <col min="257" max="257" width="2.88671875" style="21" customWidth="1"/>
    <col min="258" max="258" width="14.21875" style="21" customWidth="1"/>
    <col min="259" max="261" width="5.77734375" style="21" customWidth="1"/>
    <col min="262" max="262" width="5.6640625" style="21" customWidth="1"/>
    <col min="263" max="265" width="5.77734375" style="21" customWidth="1"/>
    <col min="266" max="266" width="8.77734375" style="21" customWidth="1"/>
    <col min="267" max="274" width="3.6640625" style="21" customWidth="1"/>
    <col min="275" max="275" width="3.77734375" style="21" customWidth="1"/>
    <col min="276" max="276" width="4" style="21" customWidth="1"/>
    <col min="277" max="277" width="2.77734375" style="21" customWidth="1"/>
    <col min="278" max="512" width="9" style="21"/>
    <col min="513" max="513" width="2.88671875" style="21" customWidth="1"/>
    <col min="514" max="514" width="14.21875" style="21" customWidth="1"/>
    <col min="515" max="517" width="5.77734375" style="21" customWidth="1"/>
    <col min="518" max="518" width="5.6640625" style="21" customWidth="1"/>
    <col min="519" max="521" width="5.77734375" style="21" customWidth="1"/>
    <col min="522" max="522" width="8.77734375" style="21" customWidth="1"/>
    <col min="523" max="530" width="3.6640625" style="21" customWidth="1"/>
    <col min="531" max="531" width="3.77734375" style="21" customWidth="1"/>
    <col min="532" max="532" width="4" style="21" customWidth="1"/>
    <col min="533" max="533" width="2.77734375" style="21" customWidth="1"/>
    <col min="534" max="768" width="9" style="21"/>
    <col min="769" max="769" width="2.88671875" style="21" customWidth="1"/>
    <col min="770" max="770" width="14.21875" style="21" customWidth="1"/>
    <col min="771" max="773" width="5.77734375" style="21" customWidth="1"/>
    <col min="774" max="774" width="5.6640625" style="21" customWidth="1"/>
    <col min="775" max="777" width="5.77734375" style="21" customWidth="1"/>
    <col min="778" max="778" width="8.77734375" style="21" customWidth="1"/>
    <col min="779" max="786" width="3.6640625" style="21" customWidth="1"/>
    <col min="787" max="787" width="3.77734375" style="21" customWidth="1"/>
    <col min="788" max="788" width="4" style="21" customWidth="1"/>
    <col min="789" max="789" width="2.77734375" style="21" customWidth="1"/>
    <col min="790" max="1024" width="9" style="21"/>
    <col min="1025" max="1025" width="2.88671875" style="21" customWidth="1"/>
    <col min="1026" max="1026" width="14.21875" style="21" customWidth="1"/>
    <col min="1027" max="1029" width="5.77734375" style="21" customWidth="1"/>
    <col min="1030" max="1030" width="5.6640625" style="21" customWidth="1"/>
    <col min="1031" max="1033" width="5.77734375" style="21" customWidth="1"/>
    <col min="1034" max="1034" width="8.77734375" style="21" customWidth="1"/>
    <col min="1035" max="1042" width="3.6640625" style="21" customWidth="1"/>
    <col min="1043" max="1043" width="3.77734375" style="21" customWidth="1"/>
    <col min="1044" max="1044" width="4" style="21" customWidth="1"/>
    <col min="1045" max="1045" width="2.77734375" style="21" customWidth="1"/>
    <col min="1046" max="1280" width="9" style="21"/>
    <col min="1281" max="1281" width="2.88671875" style="21" customWidth="1"/>
    <col min="1282" max="1282" width="14.21875" style="21" customWidth="1"/>
    <col min="1283" max="1285" width="5.77734375" style="21" customWidth="1"/>
    <col min="1286" max="1286" width="5.6640625" style="21" customWidth="1"/>
    <col min="1287" max="1289" width="5.77734375" style="21" customWidth="1"/>
    <col min="1290" max="1290" width="8.77734375" style="21" customWidth="1"/>
    <col min="1291" max="1298" width="3.6640625" style="21" customWidth="1"/>
    <col min="1299" max="1299" width="3.77734375" style="21" customWidth="1"/>
    <col min="1300" max="1300" width="4" style="21" customWidth="1"/>
    <col min="1301" max="1301" width="2.77734375" style="21" customWidth="1"/>
    <col min="1302" max="1536" width="9" style="21"/>
    <col min="1537" max="1537" width="2.88671875" style="21" customWidth="1"/>
    <col min="1538" max="1538" width="14.21875" style="21" customWidth="1"/>
    <col min="1539" max="1541" width="5.77734375" style="21" customWidth="1"/>
    <col min="1542" max="1542" width="5.6640625" style="21" customWidth="1"/>
    <col min="1543" max="1545" width="5.77734375" style="21" customWidth="1"/>
    <col min="1546" max="1546" width="8.77734375" style="21" customWidth="1"/>
    <col min="1547" max="1554" width="3.6640625" style="21" customWidth="1"/>
    <col min="1555" max="1555" width="3.77734375" style="21" customWidth="1"/>
    <col min="1556" max="1556" width="4" style="21" customWidth="1"/>
    <col min="1557" max="1557" width="2.77734375" style="21" customWidth="1"/>
    <col min="1558" max="1792" width="9" style="21"/>
    <col min="1793" max="1793" width="2.88671875" style="21" customWidth="1"/>
    <col min="1794" max="1794" width="14.21875" style="21" customWidth="1"/>
    <col min="1795" max="1797" width="5.77734375" style="21" customWidth="1"/>
    <col min="1798" max="1798" width="5.6640625" style="21" customWidth="1"/>
    <col min="1799" max="1801" width="5.77734375" style="21" customWidth="1"/>
    <col min="1802" max="1802" width="8.77734375" style="21" customWidth="1"/>
    <col min="1803" max="1810" width="3.6640625" style="21" customWidth="1"/>
    <col min="1811" max="1811" width="3.77734375" style="21" customWidth="1"/>
    <col min="1812" max="1812" width="4" style="21" customWidth="1"/>
    <col min="1813" max="1813" width="2.77734375" style="21" customWidth="1"/>
    <col min="1814" max="2048" width="9" style="21"/>
    <col min="2049" max="2049" width="2.88671875" style="21" customWidth="1"/>
    <col min="2050" max="2050" width="14.21875" style="21" customWidth="1"/>
    <col min="2051" max="2053" width="5.77734375" style="21" customWidth="1"/>
    <col min="2054" max="2054" width="5.6640625" style="21" customWidth="1"/>
    <col min="2055" max="2057" width="5.77734375" style="21" customWidth="1"/>
    <col min="2058" max="2058" width="8.77734375" style="21" customWidth="1"/>
    <col min="2059" max="2066" width="3.6640625" style="21" customWidth="1"/>
    <col min="2067" max="2067" width="3.77734375" style="21" customWidth="1"/>
    <col min="2068" max="2068" width="4" style="21" customWidth="1"/>
    <col min="2069" max="2069" width="2.77734375" style="21" customWidth="1"/>
    <col min="2070" max="2304" width="9" style="21"/>
    <col min="2305" max="2305" width="2.88671875" style="21" customWidth="1"/>
    <col min="2306" max="2306" width="14.21875" style="21" customWidth="1"/>
    <col min="2307" max="2309" width="5.77734375" style="21" customWidth="1"/>
    <col min="2310" max="2310" width="5.6640625" style="21" customWidth="1"/>
    <col min="2311" max="2313" width="5.77734375" style="21" customWidth="1"/>
    <col min="2314" max="2314" width="8.77734375" style="21" customWidth="1"/>
    <col min="2315" max="2322" width="3.6640625" style="21" customWidth="1"/>
    <col min="2323" max="2323" width="3.77734375" style="21" customWidth="1"/>
    <col min="2324" max="2324" width="4" style="21" customWidth="1"/>
    <col min="2325" max="2325" width="2.77734375" style="21" customWidth="1"/>
    <col min="2326" max="2560" width="9" style="21"/>
    <col min="2561" max="2561" width="2.88671875" style="21" customWidth="1"/>
    <col min="2562" max="2562" width="14.21875" style="21" customWidth="1"/>
    <col min="2563" max="2565" width="5.77734375" style="21" customWidth="1"/>
    <col min="2566" max="2566" width="5.6640625" style="21" customWidth="1"/>
    <col min="2567" max="2569" width="5.77734375" style="21" customWidth="1"/>
    <col min="2570" max="2570" width="8.77734375" style="21" customWidth="1"/>
    <col min="2571" max="2578" width="3.6640625" style="21" customWidth="1"/>
    <col min="2579" max="2579" width="3.77734375" style="21" customWidth="1"/>
    <col min="2580" max="2580" width="4" style="21" customWidth="1"/>
    <col min="2581" max="2581" width="2.77734375" style="21" customWidth="1"/>
    <col min="2582" max="2816" width="9" style="21"/>
    <col min="2817" max="2817" width="2.88671875" style="21" customWidth="1"/>
    <col min="2818" max="2818" width="14.21875" style="21" customWidth="1"/>
    <col min="2819" max="2821" width="5.77734375" style="21" customWidth="1"/>
    <col min="2822" max="2822" width="5.6640625" style="21" customWidth="1"/>
    <col min="2823" max="2825" width="5.77734375" style="21" customWidth="1"/>
    <col min="2826" max="2826" width="8.77734375" style="21" customWidth="1"/>
    <col min="2827" max="2834" width="3.6640625" style="21" customWidth="1"/>
    <col min="2835" max="2835" width="3.77734375" style="21" customWidth="1"/>
    <col min="2836" max="2836" width="4" style="21" customWidth="1"/>
    <col min="2837" max="2837" width="2.77734375" style="21" customWidth="1"/>
    <col min="2838" max="3072" width="9" style="21"/>
    <col min="3073" max="3073" width="2.88671875" style="21" customWidth="1"/>
    <col min="3074" max="3074" width="14.21875" style="21" customWidth="1"/>
    <col min="3075" max="3077" width="5.77734375" style="21" customWidth="1"/>
    <col min="3078" max="3078" width="5.6640625" style="21" customWidth="1"/>
    <col min="3079" max="3081" width="5.77734375" style="21" customWidth="1"/>
    <col min="3082" max="3082" width="8.77734375" style="21" customWidth="1"/>
    <col min="3083" max="3090" width="3.6640625" style="21" customWidth="1"/>
    <col min="3091" max="3091" width="3.77734375" style="21" customWidth="1"/>
    <col min="3092" max="3092" width="4" style="21" customWidth="1"/>
    <col min="3093" max="3093" width="2.77734375" style="21" customWidth="1"/>
    <col min="3094" max="3328" width="9" style="21"/>
    <col min="3329" max="3329" width="2.88671875" style="21" customWidth="1"/>
    <col min="3330" max="3330" width="14.21875" style="21" customWidth="1"/>
    <col min="3331" max="3333" width="5.77734375" style="21" customWidth="1"/>
    <col min="3334" max="3334" width="5.6640625" style="21" customWidth="1"/>
    <col min="3335" max="3337" width="5.77734375" style="21" customWidth="1"/>
    <col min="3338" max="3338" width="8.77734375" style="21" customWidth="1"/>
    <col min="3339" max="3346" width="3.6640625" style="21" customWidth="1"/>
    <col min="3347" max="3347" width="3.77734375" style="21" customWidth="1"/>
    <col min="3348" max="3348" width="4" style="21" customWidth="1"/>
    <col min="3349" max="3349" width="2.77734375" style="21" customWidth="1"/>
    <col min="3350" max="3584" width="9" style="21"/>
    <col min="3585" max="3585" width="2.88671875" style="21" customWidth="1"/>
    <col min="3586" max="3586" width="14.21875" style="21" customWidth="1"/>
    <col min="3587" max="3589" width="5.77734375" style="21" customWidth="1"/>
    <col min="3590" max="3590" width="5.6640625" style="21" customWidth="1"/>
    <col min="3591" max="3593" width="5.77734375" style="21" customWidth="1"/>
    <col min="3594" max="3594" width="8.77734375" style="21" customWidth="1"/>
    <col min="3595" max="3602" width="3.6640625" style="21" customWidth="1"/>
    <col min="3603" max="3603" width="3.77734375" style="21" customWidth="1"/>
    <col min="3604" max="3604" width="4" style="21" customWidth="1"/>
    <col min="3605" max="3605" width="2.77734375" style="21" customWidth="1"/>
    <col min="3606" max="3840" width="9" style="21"/>
    <col min="3841" max="3841" width="2.88671875" style="21" customWidth="1"/>
    <col min="3842" max="3842" width="14.21875" style="21" customWidth="1"/>
    <col min="3843" max="3845" width="5.77734375" style="21" customWidth="1"/>
    <col min="3846" max="3846" width="5.6640625" style="21" customWidth="1"/>
    <col min="3847" max="3849" width="5.77734375" style="21" customWidth="1"/>
    <col min="3850" max="3850" width="8.77734375" style="21" customWidth="1"/>
    <col min="3851" max="3858" width="3.6640625" style="21" customWidth="1"/>
    <col min="3859" max="3859" width="3.77734375" style="21" customWidth="1"/>
    <col min="3860" max="3860" width="4" style="21" customWidth="1"/>
    <col min="3861" max="3861" width="2.77734375" style="21" customWidth="1"/>
    <col min="3862" max="4096" width="9" style="21"/>
    <col min="4097" max="4097" width="2.88671875" style="21" customWidth="1"/>
    <col min="4098" max="4098" width="14.21875" style="21" customWidth="1"/>
    <col min="4099" max="4101" width="5.77734375" style="21" customWidth="1"/>
    <col min="4102" max="4102" width="5.6640625" style="21" customWidth="1"/>
    <col min="4103" max="4105" width="5.77734375" style="21" customWidth="1"/>
    <col min="4106" max="4106" width="8.77734375" style="21" customWidth="1"/>
    <col min="4107" max="4114" width="3.6640625" style="21" customWidth="1"/>
    <col min="4115" max="4115" width="3.77734375" style="21" customWidth="1"/>
    <col min="4116" max="4116" width="4" style="21" customWidth="1"/>
    <col min="4117" max="4117" width="2.77734375" style="21" customWidth="1"/>
    <col min="4118" max="4352" width="9" style="21"/>
    <col min="4353" max="4353" width="2.88671875" style="21" customWidth="1"/>
    <col min="4354" max="4354" width="14.21875" style="21" customWidth="1"/>
    <col min="4355" max="4357" width="5.77734375" style="21" customWidth="1"/>
    <col min="4358" max="4358" width="5.6640625" style="21" customWidth="1"/>
    <col min="4359" max="4361" width="5.77734375" style="21" customWidth="1"/>
    <col min="4362" max="4362" width="8.77734375" style="21" customWidth="1"/>
    <col min="4363" max="4370" width="3.6640625" style="21" customWidth="1"/>
    <col min="4371" max="4371" width="3.77734375" style="21" customWidth="1"/>
    <col min="4372" max="4372" width="4" style="21" customWidth="1"/>
    <col min="4373" max="4373" width="2.77734375" style="21" customWidth="1"/>
    <col min="4374" max="4608" width="9" style="21"/>
    <col min="4609" max="4609" width="2.88671875" style="21" customWidth="1"/>
    <col min="4610" max="4610" width="14.21875" style="21" customWidth="1"/>
    <col min="4611" max="4613" width="5.77734375" style="21" customWidth="1"/>
    <col min="4614" max="4614" width="5.6640625" style="21" customWidth="1"/>
    <col min="4615" max="4617" width="5.77734375" style="21" customWidth="1"/>
    <col min="4618" max="4618" width="8.77734375" style="21" customWidth="1"/>
    <col min="4619" max="4626" width="3.6640625" style="21" customWidth="1"/>
    <col min="4627" max="4627" width="3.77734375" style="21" customWidth="1"/>
    <col min="4628" max="4628" width="4" style="21" customWidth="1"/>
    <col min="4629" max="4629" width="2.77734375" style="21" customWidth="1"/>
    <col min="4630" max="4864" width="9" style="21"/>
    <col min="4865" max="4865" width="2.88671875" style="21" customWidth="1"/>
    <col min="4866" max="4866" width="14.21875" style="21" customWidth="1"/>
    <col min="4867" max="4869" width="5.77734375" style="21" customWidth="1"/>
    <col min="4870" max="4870" width="5.6640625" style="21" customWidth="1"/>
    <col min="4871" max="4873" width="5.77734375" style="21" customWidth="1"/>
    <col min="4874" max="4874" width="8.77734375" style="21" customWidth="1"/>
    <col min="4875" max="4882" width="3.6640625" style="21" customWidth="1"/>
    <col min="4883" max="4883" width="3.77734375" style="21" customWidth="1"/>
    <col min="4884" max="4884" width="4" style="21" customWidth="1"/>
    <col min="4885" max="4885" width="2.77734375" style="21" customWidth="1"/>
    <col min="4886" max="5120" width="9" style="21"/>
    <col min="5121" max="5121" width="2.88671875" style="21" customWidth="1"/>
    <col min="5122" max="5122" width="14.21875" style="21" customWidth="1"/>
    <col min="5123" max="5125" width="5.77734375" style="21" customWidth="1"/>
    <col min="5126" max="5126" width="5.6640625" style="21" customWidth="1"/>
    <col min="5127" max="5129" width="5.77734375" style="21" customWidth="1"/>
    <col min="5130" max="5130" width="8.77734375" style="21" customWidth="1"/>
    <col min="5131" max="5138" width="3.6640625" style="21" customWidth="1"/>
    <col min="5139" max="5139" width="3.77734375" style="21" customWidth="1"/>
    <col min="5140" max="5140" width="4" style="21" customWidth="1"/>
    <col min="5141" max="5141" width="2.77734375" style="21" customWidth="1"/>
    <col min="5142" max="5376" width="9" style="21"/>
    <col min="5377" max="5377" width="2.88671875" style="21" customWidth="1"/>
    <col min="5378" max="5378" width="14.21875" style="21" customWidth="1"/>
    <col min="5379" max="5381" width="5.77734375" style="21" customWidth="1"/>
    <col min="5382" max="5382" width="5.6640625" style="21" customWidth="1"/>
    <col min="5383" max="5385" width="5.77734375" style="21" customWidth="1"/>
    <col min="5386" max="5386" width="8.77734375" style="21" customWidth="1"/>
    <col min="5387" max="5394" width="3.6640625" style="21" customWidth="1"/>
    <col min="5395" max="5395" width="3.77734375" style="21" customWidth="1"/>
    <col min="5396" max="5396" width="4" style="21" customWidth="1"/>
    <col min="5397" max="5397" width="2.77734375" style="21" customWidth="1"/>
    <col min="5398" max="5632" width="9" style="21"/>
    <col min="5633" max="5633" width="2.88671875" style="21" customWidth="1"/>
    <col min="5634" max="5634" width="14.21875" style="21" customWidth="1"/>
    <col min="5635" max="5637" width="5.77734375" style="21" customWidth="1"/>
    <col min="5638" max="5638" width="5.6640625" style="21" customWidth="1"/>
    <col min="5639" max="5641" width="5.77734375" style="21" customWidth="1"/>
    <col min="5642" max="5642" width="8.77734375" style="21" customWidth="1"/>
    <col min="5643" max="5650" width="3.6640625" style="21" customWidth="1"/>
    <col min="5651" max="5651" width="3.77734375" style="21" customWidth="1"/>
    <col min="5652" max="5652" width="4" style="21" customWidth="1"/>
    <col min="5653" max="5653" width="2.77734375" style="21" customWidth="1"/>
    <col min="5654" max="5888" width="9" style="21"/>
    <col min="5889" max="5889" width="2.88671875" style="21" customWidth="1"/>
    <col min="5890" max="5890" width="14.21875" style="21" customWidth="1"/>
    <col min="5891" max="5893" width="5.77734375" style="21" customWidth="1"/>
    <col min="5894" max="5894" width="5.6640625" style="21" customWidth="1"/>
    <col min="5895" max="5897" width="5.77734375" style="21" customWidth="1"/>
    <col min="5898" max="5898" width="8.77734375" style="21" customWidth="1"/>
    <col min="5899" max="5906" width="3.6640625" style="21" customWidth="1"/>
    <col min="5907" max="5907" width="3.77734375" style="21" customWidth="1"/>
    <col min="5908" max="5908" width="4" style="21" customWidth="1"/>
    <col min="5909" max="5909" width="2.77734375" style="21" customWidth="1"/>
    <col min="5910" max="6144" width="9" style="21"/>
    <col min="6145" max="6145" width="2.88671875" style="21" customWidth="1"/>
    <col min="6146" max="6146" width="14.21875" style="21" customWidth="1"/>
    <col min="6147" max="6149" width="5.77734375" style="21" customWidth="1"/>
    <col min="6150" max="6150" width="5.6640625" style="21" customWidth="1"/>
    <col min="6151" max="6153" width="5.77734375" style="21" customWidth="1"/>
    <col min="6154" max="6154" width="8.77734375" style="21" customWidth="1"/>
    <col min="6155" max="6162" width="3.6640625" style="21" customWidth="1"/>
    <col min="6163" max="6163" width="3.77734375" style="21" customWidth="1"/>
    <col min="6164" max="6164" width="4" style="21" customWidth="1"/>
    <col min="6165" max="6165" width="2.77734375" style="21" customWidth="1"/>
    <col min="6166" max="6400" width="9" style="21"/>
    <col min="6401" max="6401" width="2.88671875" style="21" customWidth="1"/>
    <col min="6402" max="6402" width="14.21875" style="21" customWidth="1"/>
    <col min="6403" max="6405" width="5.77734375" style="21" customWidth="1"/>
    <col min="6406" max="6406" width="5.6640625" style="21" customWidth="1"/>
    <col min="6407" max="6409" width="5.77734375" style="21" customWidth="1"/>
    <col min="6410" max="6410" width="8.77734375" style="21" customWidth="1"/>
    <col min="6411" max="6418" width="3.6640625" style="21" customWidth="1"/>
    <col min="6419" max="6419" width="3.77734375" style="21" customWidth="1"/>
    <col min="6420" max="6420" width="4" style="21" customWidth="1"/>
    <col min="6421" max="6421" width="2.77734375" style="21" customWidth="1"/>
    <col min="6422" max="6656" width="9" style="21"/>
    <col min="6657" max="6657" width="2.88671875" style="21" customWidth="1"/>
    <col min="6658" max="6658" width="14.21875" style="21" customWidth="1"/>
    <col min="6659" max="6661" width="5.77734375" style="21" customWidth="1"/>
    <col min="6662" max="6662" width="5.6640625" style="21" customWidth="1"/>
    <col min="6663" max="6665" width="5.77734375" style="21" customWidth="1"/>
    <col min="6666" max="6666" width="8.77734375" style="21" customWidth="1"/>
    <col min="6667" max="6674" width="3.6640625" style="21" customWidth="1"/>
    <col min="6675" max="6675" width="3.77734375" style="21" customWidth="1"/>
    <col min="6676" max="6676" width="4" style="21" customWidth="1"/>
    <col min="6677" max="6677" width="2.77734375" style="21" customWidth="1"/>
    <col min="6678" max="6912" width="9" style="21"/>
    <col min="6913" max="6913" width="2.88671875" style="21" customWidth="1"/>
    <col min="6914" max="6914" width="14.21875" style="21" customWidth="1"/>
    <col min="6915" max="6917" width="5.77734375" style="21" customWidth="1"/>
    <col min="6918" max="6918" width="5.6640625" style="21" customWidth="1"/>
    <col min="6919" max="6921" width="5.77734375" style="21" customWidth="1"/>
    <col min="6922" max="6922" width="8.77734375" style="21" customWidth="1"/>
    <col min="6923" max="6930" width="3.6640625" style="21" customWidth="1"/>
    <col min="6931" max="6931" width="3.77734375" style="21" customWidth="1"/>
    <col min="6932" max="6932" width="4" style="21" customWidth="1"/>
    <col min="6933" max="6933" width="2.77734375" style="21" customWidth="1"/>
    <col min="6934" max="7168" width="9" style="21"/>
    <col min="7169" max="7169" width="2.88671875" style="21" customWidth="1"/>
    <col min="7170" max="7170" width="14.21875" style="21" customWidth="1"/>
    <col min="7171" max="7173" width="5.77734375" style="21" customWidth="1"/>
    <col min="7174" max="7174" width="5.6640625" style="21" customWidth="1"/>
    <col min="7175" max="7177" width="5.77734375" style="21" customWidth="1"/>
    <col min="7178" max="7178" width="8.77734375" style="21" customWidth="1"/>
    <col min="7179" max="7186" width="3.6640625" style="21" customWidth="1"/>
    <col min="7187" max="7187" width="3.77734375" style="21" customWidth="1"/>
    <col min="7188" max="7188" width="4" style="21" customWidth="1"/>
    <col min="7189" max="7189" width="2.77734375" style="21" customWidth="1"/>
    <col min="7190" max="7424" width="9" style="21"/>
    <col min="7425" max="7425" width="2.88671875" style="21" customWidth="1"/>
    <col min="7426" max="7426" width="14.21875" style="21" customWidth="1"/>
    <col min="7427" max="7429" width="5.77734375" style="21" customWidth="1"/>
    <col min="7430" max="7430" width="5.6640625" style="21" customWidth="1"/>
    <col min="7431" max="7433" width="5.77734375" style="21" customWidth="1"/>
    <col min="7434" max="7434" width="8.77734375" style="21" customWidth="1"/>
    <col min="7435" max="7442" width="3.6640625" style="21" customWidth="1"/>
    <col min="7443" max="7443" width="3.77734375" style="21" customWidth="1"/>
    <col min="7444" max="7444" width="4" style="21" customWidth="1"/>
    <col min="7445" max="7445" width="2.77734375" style="21" customWidth="1"/>
    <col min="7446" max="7680" width="9" style="21"/>
    <col min="7681" max="7681" width="2.88671875" style="21" customWidth="1"/>
    <col min="7682" max="7682" width="14.21875" style="21" customWidth="1"/>
    <col min="7683" max="7685" width="5.77734375" style="21" customWidth="1"/>
    <col min="7686" max="7686" width="5.6640625" style="21" customWidth="1"/>
    <col min="7687" max="7689" width="5.77734375" style="21" customWidth="1"/>
    <col min="7690" max="7690" width="8.77734375" style="21" customWidth="1"/>
    <col min="7691" max="7698" width="3.6640625" style="21" customWidth="1"/>
    <col min="7699" max="7699" width="3.77734375" style="21" customWidth="1"/>
    <col min="7700" max="7700" width="4" style="21" customWidth="1"/>
    <col min="7701" max="7701" width="2.77734375" style="21" customWidth="1"/>
    <col min="7702" max="7936" width="9" style="21"/>
    <col min="7937" max="7937" width="2.88671875" style="21" customWidth="1"/>
    <col min="7938" max="7938" width="14.21875" style="21" customWidth="1"/>
    <col min="7939" max="7941" width="5.77734375" style="21" customWidth="1"/>
    <col min="7942" max="7942" width="5.6640625" style="21" customWidth="1"/>
    <col min="7943" max="7945" width="5.77734375" style="21" customWidth="1"/>
    <col min="7946" max="7946" width="8.77734375" style="21" customWidth="1"/>
    <col min="7947" max="7954" width="3.6640625" style="21" customWidth="1"/>
    <col min="7955" max="7955" width="3.77734375" style="21" customWidth="1"/>
    <col min="7956" max="7956" width="4" style="21" customWidth="1"/>
    <col min="7957" max="7957" width="2.77734375" style="21" customWidth="1"/>
    <col min="7958" max="8192" width="9" style="21"/>
    <col min="8193" max="8193" width="2.88671875" style="21" customWidth="1"/>
    <col min="8194" max="8194" width="14.21875" style="21" customWidth="1"/>
    <col min="8195" max="8197" width="5.77734375" style="21" customWidth="1"/>
    <col min="8198" max="8198" width="5.6640625" style="21" customWidth="1"/>
    <col min="8199" max="8201" width="5.77734375" style="21" customWidth="1"/>
    <col min="8202" max="8202" width="8.77734375" style="21" customWidth="1"/>
    <col min="8203" max="8210" width="3.6640625" style="21" customWidth="1"/>
    <col min="8211" max="8211" width="3.77734375" style="21" customWidth="1"/>
    <col min="8212" max="8212" width="4" style="21" customWidth="1"/>
    <col min="8213" max="8213" width="2.77734375" style="21" customWidth="1"/>
    <col min="8214" max="8448" width="9" style="21"/>
    <col min="8449" max="8449" width="2.88671875" style="21" customWidth="1"/>
    <col min="8450" max="8450" width="14.21875" style="21" customWidth="1"/>
    <col min="8451" max="8453" width="5.77734375" style="21" customWidth="1"/>
    <col min="8454" max="8454" width="5.6640625" style="21" customWidth="1"/>
    <col min="8455" max="8457" width="5.77734375" style="21" customWidth="1"/>
    <col min="8458" max="8458" width="8.77734375" style="21" customWidth="1"/>
    <col min="8459" max="8466" width="3.6640625" style="21" customWidth="1"/>
    <col min="8467" max="8467" width="3.77734375" style="21" customWidth="1"/>
    <col min="8468" max="8468" width="4" style="21" customWidth="1"/>
    <col min="8469" max="8469" width="2.77734375" style="21" customWidth="1"/>
    <col min="8470" max="8704" width="9" style="21"/>
    <col min="8705" max="8705" width="2.88671875" style="21" customWidth="1"/>
    <col min="8706" max="8706" width="14.21875" style="21" customWidth="1"/>
    <col min="8707" max="8709" width="5.77734375" style="21" customWidth="1"/>
    <col min="8710" max="8710" width="5.6640625" style="21" customWidth="1"/>
    <col min="8711" max="8713" width="5.77734375" style="21" customWidth="1"/>
    <col min="8714" max="8714" width="8.77734375" style="21" customWidth="1"/>
    <col min="8715" max="8722" width="3.6640625" style="21" customWidth="1"/>
    <col min="8723" max="8723" width="3.77734375" style="21" customWidth="1"/>
    <col min="8724" max="8724" width="4" style="21" customWidth="1"/>
    <col min="8725" max="8725" width="2.77734375" style="21" customWidth="1"/>
    <col min="8726" max="8960" width="9" style="21"/>
    <col min="8961" max="8961" width="2.88671875" style="21" customWidth="1"/>
    <col min="8962" max="8962" width="14.21875" style="21" customWidth="1"/>
    <col min="8963" max="8965" width="5.77734375" style="21" customWidth="1"/>
    <col min="8966" max="8966" width="5.6640625" style="21" customWidth="1"/>
    <col min="8967" max="8969" width="5.77734375" style="21" customWidth="1"/>
    <col min="8970" max="8970" width="8.77734375" style="21" customWidth="1"/>
    <col min="8971" max="8978" width="3.6640625" style="21" customWidth="1"/>
    <col min="8979" max="8979" width="3.77734375" style="21" customWidth="1"/>
    <col min="8980" max="8980" width="4" style="21" customWidth="1"/>
    <col min="8981" max="8981" width="2.77734375" style="21" customWidth="1"/>
    <col min="8982" max="9216" width="9" style="21"/>
    <col min="9217" max="9217" width="2.88671875" style="21" customWidth="1"/>
    <col min="9218" max="9218" width="14.21875" style="21" customWidth="1"/>
    <col min="9219" max="9221" width="5.77734375" style="21" customWidth="1"/>
    <col min="9222" max="9222" width="5.6640625" style="21" customWidth="1"/>
    <col min="9223" max="9225" width="5.77734375" style="21" customWidth="1"/>
    <col min="9226" max="9226" width="8.77734375" style="21" customWidth="1"/>
    <col min="9227" max="9234" width="3.6640625" style="21" customWidth="1"/>
    <col min="9235" max="9235" width="3.77734375" style="21" customWidth="1"/>
    <col min="9236" max="9236" width="4" style="21" customWidth="1"/>
    <col min="9237" max="9237" width="2.77734375" style="21" customWidth="1"/>
    <col min="9238" max="9472" width="9" style="21"/>
    <col min="9473" max="9473" width="2.88671875" style="21" customWidth="1"/>
    <col min="9474" max="9474" width="14.21875" style="21" customWidth="1"/>
    <col min="9475" max="9477" width="5.77734375" style="21" customWidth="1"/>
    <col min="9478" max="9478" width="5.6640625" style="21" customWidth="1"/>
    <col min="9479" max="9481" width="5.77734375" style="21" customWidth="1"/>
    <col min="9482" max="9482" width="8.77734375" style="21" customWidth="1"/>
    <col min="9483" max="9490" width="3.6640625" style="21" customWidth="1"/>
    <col min="9491" max="9491" width="3.77734375" style="21" customWidth="1"/>
    <col min="9492" max="9492" width="4" style="21" customWidth="1"/>
    <col min="9493" max="9493" width="2.77734375" style="21" customWidth="1"/>
    <col min="9494" max="9728" width="9" style="21"/>
    <col min="9729" max="9729" width="2.88671875" style="21" customWidth="1"/>
    <col min="9730" max="9730" width="14.21875" style="21" customWidth="1"/>
    <col min="9731" max="9733" width="5.77734375" style="21" customWidth="1"/>
    <col min="9734" max="9734" width="5.6640625" style="21" customWidth="1"/>
    <col min="9735" max="9737" width="5.77734375" style="21" customWidth="1"/>
    <col min="9738" max="9738" width="8.77734375" style="21" customWidth="1"/>
    <col min="9739" max="9746" width="3.6640625" style="21" customWidth="1"/>
    <col min="9747" max="9747" width="3.77734375" style="21" customWidth="1"/>
    <col min="9748" max="9748" width="4" style="21" customWidth="1"/>
    <col min="9749" max="9749" width="2.77734375" style="21" customWidth="1"/>
    <col min="9750" max="9984" width="9" style="21"/>
    <col min="9985" max="9985" width="2.88671875" style="21" customWidth="1"/>
    <col min="9986" max="9986" width="14.21875" style="21" customWidth="1"/>
    <col min="9987" max="9989" width="5.77734375" style="21" customWidth="1"/>
    <col min="9990" max="9990" width="5.6640625" style="21" customWidth="1"/>
    <col min="9991" max="9993" width="5.77734375" style="21" customWidth="1"/>
    <col min="9994" max="9994" width="8.77734375" style="21" customWidth="1"/>
    <col min="9995" max="10002" width="3.6640625" style="21" customWidth="1"/>
    <col min="10003" max="10003" width="3.77734375" style="21" customWidth="1"/>
    <col min="10004" max="10004" width="4" style="21" customWidth="1"/>
    <col min="10005" max="10005" width="2.77734375" style="21" customWidth="1"/>
    <col min="10006" max="10240" width="9" style="21"/>
    <col min="10241" max="10241" width="2.88671875" style="21" customWidth="1"/>
    <col min="10242" max="10242" width="14.21875" style="21" customWidth="1"/>
    <col min="10243" max="10245" width="5.77734375" style="21" customWidth="1"/>
    <col min="10246" max="10246" width="5.6640625" style="21" customWidth="1"/>
    <col min="10247" max="10249" width="5.77734375" style="21" customWidth="1"/>
    <col min="10250" max="10250" width="8.77734375" style="21" customWidth="1"/>
    <col min="10251" max="10258" width="3.6640625" style="21" customWidth="1"/>
    <col min="10259" max="10259" width="3.77734375" style="21" customWidth="1"/>
    <col min="10260" max="10260" width="4" style="21" customWidth="1"/>
    <col min="10261" max="10261" width="2.77734375" style="21" customWidth="1"/>
    <col min="10262" max="10496" width="9" style="21"/>
    <col min="10497" max="10497" width="2.88671875" style="21" customWidth="1"/>
    <col min="10498" max="10498" width="14.21875" style="21" customWidth="1"/>
    <col min="10499" max="10501" width="5.77734375" style="21" customWidth="1"/>
    <col min="10502" max="10502" width="5.6640625" style="21" customWidth="1"/>
    <col min="10503" max="10505" width="5.77734375" style="21" customWidth="1"/>
    <col min="10506" max="10506" width="8.77734375" style="21" customWidth="1"/>
    <col min="10507" max="10514" width="3.6640625" style="21" customWidth="1"/>
    <col min="10515" max="10515" width="3.77734375" style="21" customWidth="1"/>
    <col min="10516" max="10516" width="4" style="21" customWidth="1"/>
    <col min="10517" max="10517" width="2.77734375" style="21" customWidth="1"/>
    <col min="10518" max="10752" width="9" style="21"/>
    <col min="10753" max="10753" width="2.88671875" style="21" customWidth="1"/>
    <col min="10754" max="10754" width="14.21875" style="21" customWidth="1"/>
    <col min="10755" max="10757" width="5.77734375" style="21" customWidth="1"/>
    <col min="10758" max="10758" width="5.6640625" style="21" customWidth="1"/>
    <col min="10759" max="10761" width="5.77734375" style="21" customWidth="1"/>
    <col min="10762" max="10762" width="8.77734375" style="21" customWidth="1"/>
    <col min="10763" max="10770" width="3.6640625" style="21" customWidth="1"/>
    <col min="10771" max="10771" width="3.77734375" style="21" customWidth="1"/>
    <col min="10772" max="10772" width="4" style="21" customWidth="1"/>
    <col min="10773" max="10773" width="2.77734375" style="21" customWidth="1"/>
    <col min="10774" max="11008" width="9" style="21"/>
    <col min="11009" max="11009" width="2.88671875" style="21" customWidth="1"/>
    <col min="11010" max="11010" width="14.21875" style="21" customWidth="1"/>
    <col min="11011" max="11013" width="5.77734375" style="21" customWidth="1"/>
    <col min="11014" max="11014" width="5.6640625" style="21" customWidth="1"/>
    <col min="11015" max="11017" width="5.77734375" style="21" customWidth="1"/>
    <col min="11018" max="11018" width="8.77734375" style="21" customWidth="1"/>
    <col min="11019" max="11026" width="3.6640625" style="21" customWidth="1"/>
    <col min="11027" max="11027" width="3.77734375" style="21" customWidth="1"/>
    <col min="11028" max="11028" width="4" style="21" customWidth="1"/>
    <col min="11029" max="11029" width="2.77734375" style="21" customWidth="1"/>
    <col min="11030" max="11264" width="9" style="21"/>
    <col min="11265" max="11265" width="2.88671875" style="21" customWidth="1"/>
    <col min="11266" max="11266" width="14.21875" style="21" customWidth="1"/>
    <col min="11267" max="11269" width="5.77734375" style="21" customWidth="1"/>
    <col min="11270" max="11270" width="5.6640625" style="21" customWidth="1"/>
    <col min="11271" max="11273" width="5.77734375" style="21" customWidth="1"/>
    <col min="11274" max="11274" width="8.77734375" style="21" customWidth="1"/>
    <col min="11275" max="11282" width="3.6640625" style="21" customWidth="1"/>
    <col min="11283" max="11283" width="3.77734375" style="21" customWidth="1"/>
    <col min="11284" max="11284" width="4" style="21" customWidth="1"/>
    <col min="11285" max="11285" width="2.77734375" style="21" customWidth="1"/>
    <col min="11286" max="11520" width="9" style="21"/>
    <col min="11521" max="11521" width="2.88671875" style="21" customWidth="1"/>
    <col min="11522" max="11522" width="14.21875" style="21" customWidth="1"/>
    <col min="11523" max="11525" width="5.77734375" style="21" customWidth="1"/>
    <col min="11526" max="11526" width="5.6640625" style="21" customWidth="1"/>
    <col min="11527" max="11529" width="5.77734375" style="21" customWidth="1"/>
    <col min="11530" max="11530" width="8.77734375" style="21" customWidth="1"/>
    <col min="11531" max="11538" width="3.6640625" style="21" customWidth="1"/>
    <col min="11539" max="11539" width="3.77734375" style="21" customWidth="1"/>
    <col min="11540" max="11540" width="4" style="21" customWidth="1"/>
    <col min="11541" max="11541" width="2.77734375" style="21" customWidth="1"/>
    <col min="11542" max="11776" width="9" style="21"/>
    <col min="11777" max="11777" width="2.88671875" style="21" customWidth="1"/>
    <col min="11778" max="11778" width="14.21875" style="21" customWidth="1"/>
    <col min="11779" max="11781" width="5.77734375" style="21" customWidth="1"/>
    <col min="11782" max="11782" width="5.6640625" style="21" customWidth="1"/>
    <col min="11783" max="11785" width="5.77734375" style="21" customWidth="1"/>
    <col min="11786" max="11786" width="8.77734375" style="21" customWidth="1"/>
    <col min="11787" max="11794" width="3.6640625" style="21" customWidth="1"/>
    <col min="11795" max="11795" width="3.77734375" style="21" customWidth="1"/>
    <col min="11796" max="11796" width="4" style="21" customWidth="1"/>
    <col min="11797" max="11797" width="2.77734375" style="21" customWidth="1"/>
    <col min="11798" max="12032" width="9" style="21"/>
    <col min="12033" max="12033" width="2.88671875" style="21" customWidth="1"/>
    <col min="12034" max="12034" width="14.21875" style="21" customWidth="1"/>
    <col min="12035" max="12037" width="5.77734375" style="21" customWidth="1"/>
    <col min="12038" max="12038" width="5.6640625" style="21" customWidth="1"/>
    <col min="12039" max="12041" width="5.77734375" style="21" customWidth="1"/>
    <col min="12042" max="12042" width="8.77734375" style="21" customWidth="1"/>
    <col min="12043" max="12050" width="3.6640625" style="21" customWidth="1"/>
    <col min="12051" max="12051" width="3.77734375" style="21" customWidth="1"/>
    <col min="12052" max="12052" width="4" style="21" customWidth="1"/>
    <col min="12053" max="12053" width="2.77734375" style="21" customWidth="1"/>
    <col min="12054" max="12288" width="9" style="21"/>
    <col min="12289" max="12289" width="2.88671875" style="21" customWidth="1"/>
    <col min="12290" max="12290" width="14.21875" style="21" customWidth="1"/>
    <col min="12291" max="12293" width="5.77734375" style="21" customWidth="1"/>
    <col min="12294" max="12294" width="5.6640625" style="21" customWidth="1"/>
    <col min="12295" max="12297" width="5.77734375" style="21" customWidth="1"/>
    <col min="12298" max="12298" width="8.77734375" style="21" customWidth="1"/>
    <col min="12299" max="12306" width="3.6640625" style="21" customWidth="1"/>
    <col min="12307" max="12307" width="3.77734375" style="21" customWidth="1"/>
    <col min="12308" max="12308" width="4" style="21" customWidth="1"/>
    <col min="12309" max="12309" width="2.77734375" style="21" customWidth="1"/>
    <col min="12310" max="12544" width="9" style="21"/>
    <col min="12545" max="12545" width="2.88671875" style="21" customWidth="1"/>
    <col min="12546" max="12546" width="14.21875" style="21" customWidth="1"/>
    <col min="12547" max="12549" width="5.77734375" style="21" customWidth="1"/>
    <col min="12550" max="12550" width="5.6640625" style="21" customWidth="1"/>
    <col min="12551" max="12553" width="5.77734375" style="21" customWidth="1"/>
    <col min="12554" max="12554" width="8.77734375" style="21" customWidth="1"/>
    <col min="12555" max="12562" width="3.6640625" style="21" customWidth="1"/>
    <col min="12563" max="12563" width="3.77734375" style="21" customWidth="1"/>
    <col min="12564" max="12564" width="4" style="21" customWidth="1"/>
    <col min="12565" max="12565" width="2.77734375" style="21" customWidth="1"/>
    <col min="12566" max="12800" width="9" style="21"/>
    <col min="12801" max="12801" width="2.88671875" style="21" customWidth="1"/>
    <col min="12802" max="12802" width="14.21875" style="21" customWidth="1"/>
    <col min="12803" max="12805" width="5.77734375" style="21" customWidth="1"/>
    <col min="12806" max="12806" width="5.6640625" style="21" customWidth="1"/>
    <col min="12807" max="12809" width="5.77734375" style="21" customWidth="1"/>
    <col min="12810" max="12810" width="8.77734375" style="21" customWidth="1"/>
    <col min="12811" max="12818" width="3.6640625" style="21" customWidth="1"/>
    <col min="12819" max="12819" width="3.77734375" style="21" customWidth="1"/>
    <col min="12820" max="12820" width="4" style="21" customWidth="1"/>
    <col min="12821" max="12821" width="2.77734375" style="21" customWidth="1"/>
    <col min="12822" max="13056" width="9" style="21"/>
    <col min="13057" max="13057" width="2.88671875" style="21" customWidth="1"/>
    <col min="13058" max="13058" width="14.21875" style="21" customWidth="1"/>
    <col min="13059" max="13061" width="5.77734375" style="21" customWidth="1"/>
    <col min="13062" max="13062" width="5.6640625" style="21" customWidth="1"/>
    <col min="13063" max="13065" width="5.77734375" style="21" customWidth="1"/>
    <col min="13066" max="13066" width="8.77734375" style="21" customWidth="1"/>
    <col min="13067" max="13074" width="3.6640625" style="21" customWidth="1"/>
    <col min="13075" max="13075" width="3.77734375" style="21" customWidth="1"/>
    <col min="13076" max="13076" width="4" style="21" customWidth="1"/>
    <col min="13077" max="13077" width="2.77734375" style="21" customWidth="1"/>
    <col min="13078" max="13312" width="9" style="21"/>
    <col min="13313" max="13313" width="2.88671875" style="21" customWidth="1"/>
    <col min="13314" max="13314" width="14.21875" style="21" customWidth="1"/>
    <col min="13315" max="13317" width="5.77734375" style="21" customWidth="1"/>
    <col min="13318" max="13318" width="5.6640625" style="21" customWidth="1"/>
    <col min="13319" max="13321" width="5.77734375" style="21" customWidth="1"/>
    <col min="13322" max="13322" width="8.77734375" style="21" customWidth="1"/>
    <col min="13323" max="13330" width="3.6640625" style="21" customWidth="1"/>
    <col min="13331" max="13331" width="3.77734375" style="21" customWidth="1"/>
    <col min="13332" max="13332" width="4" style="21" customWidth="1"/>
    <col min="13333" max="13333" width="2.77734375" style="21" customWidth="1"/>
    <col min="13334" max="13568" width="9" style="21"/>
    <col min="13569" max="13569" width="2.88671875" style="21" customWidth="1"/>
    <col min="13570" max="13570" width="14.21875" style="21" customWidth="1"/>
    <col min="13571" max="13573" width="5.77734375" style="21" customWidth="1"/>
    <col min="13574" max="13574" width="5.6640625" style="21" customWidth="1"/>
    <col min="13575" max="13577" width="5.77734375" style="21" customWidth="1"/>
    <col min="13578" max="13578" width="8.77734375" style="21" customWidth="1"/>
    <col min="13579" max="13586" width="3.6640625" style="21" customWidth="1"/>
    <col min="13587" max="13587" width="3.77734375" style="21" customWidth="1"/>
    <col min="13588" max="13588" width="4" style="21" customWidth="1"/>
    <col min="13589" max="13589" width="2.77734375" style="21" customWidth="1"/>
    <col min="13590" max="13824" width="9" style="21"/>
    <col min="13825" max="13825" width="2.88671875" style="21" customWidth="1"/>
    <col min="13826" max="13826" width="14.21875" style="21" customWidth="1"/>
    <col min="13827" max="13829" width="5.77734375" style="21" customWidth="1"/>
    <col min="13830" max="13830" width="5.6640625" style="21" customWidth="1"/>
    <col min="13831" max="13833" width="5.77734375" style="21" customWidth="1"/>
    <col min="13834" max="13834" width="8.77734375" style="21" customWidth="1"/>
    <col min="13835" max="13842" width="3.6640625" style="21" customWidth="1"/>
    <col min="13843" max="13843" width="3.77734375" style="21" customWidth="1"/>
    <col min="13844" max="13844" width="4" style="21" customWidth="1"/>
    <col min="13845" max="13845" width="2.77734375" style="21" customWidth="1"/>
    <col min="13846" max="14080" width="9" style="21"/>
    <col min="14081" max="14081" width="2.88671875" style="21" customWidth="1"/>
    <col min="14082" max="14082" width="14.21875" style="21" customWidth="1"/>
    <col min="14083" max="14085" width="5.77734375" style="21" customWidth="1"/>
    <col min="14086" max="14086" width="5.6640625" style="21" customWidth="1"/>
    <col min="14087" max="14089" width="5.77734375" style="21" customWidth="1"/>
    <col min="14090" max="14090" width="8.77734375" style="21" customWidth="1"/>
    <col min="14091" max="14098" width="3.6640625" style="21" customWidth="1"/>
    <col min="14099" max="14099" width="3.77734375" style="21" customWidth="1"/>
    <col min="14100" max="14100" width="4" style="21" customWidth="1"/>
    <col min="14101" max="14101" width="2.77734375" style="21" customWidth="1"/>
    <col min="14102" max="14336" width="9" style="21"/>
    <col min="14337" max="14337" width="2.88671875" style="21" customWidth="1"/>
    <col min="14338" max="14338" width="14.21875" style="21" customWidth="1"/>
    <col min="14339" max="14341" width="5.77734375" style="21" customWidth="1"/>
    <col min="14342" max="14342" width="5.6640625" style="21" customWidth="1"/>
    <col min="14343" max="14345" width="5.77734375" style="21" customWidth="1"/>
    <col min="14346" max="14346" width="8.77734375" style="21" customWidth="1"/>
    <col min="14347" max="14354" width="3.6640625" style="21" customWidth="1"/>
    <col min="14355" max="14355" width="3.77734375" style="21" customWidth="1"/>
    <col min="14356" max="14356" width="4" style="21" customWidth="1"/>
    <col min="14357" max="14357" width="2.77734375" style="21" customWidth="1"/>
    <col min="14358" max="14592" width="9" style="21"/>
    <col min="14593" max="14593" width="2.88671875" style="21" customWidth="1"/>
    <col min="14594" max="14594" width="14.21875" style="21" customWidth="1"/>
    <col min="14595" max="14597" width="5.77734375" style="21" customWidth="1"/>
    <col min="14598" max="14598" width="5.6640625" style="21" customWidth="1"/>
    <col min="14599" max="14601" width="5.77734375" style="21" customWidth="1"/>
    <col min="14602" max="14602" width="8.77734375" style="21" customWidth="1"/>
    <col min="14603" max="14610" width="3.6640625" style="21" customWidth="1"/>
    <col min="14611" max="14611" width="3.77734375" style="21" customWidth="1"/>
    <col min="14612" max="14612" width="4" style="21" customWidth="1"/>
    <col min="14613" max="14613" width="2.77734375" style="21" customWidth="1"/>
    <col min="14614" max="14848" width="9" style="21"/>
    <col min="14849" max="14849" width="2.88671875" style="21" customWidth="1"/>
    <col min="14850" max="14850" width="14.21875" style="21" customWidth="1"/>
    <col min="14851" max="14853" width="5.77734375" style="21" customWidth="1"/>
    <col min="14854" max="14854" width="5.6640625" style="21" customWidth="1"/>
    <col min="14855" max="14857" width="5.77734375" style="21" customWidth="1"/>
    <col min="14858" max="14858" width="8.77734375" style="21" customWidth="1"/>
    <col min="14859" max="14866" width="3.6640625" style="21" customWidth="1"/>
    <col min="14867" max="14867" width="3.77734375" style="21" customWidth="1"/>
    <col min="14868" max="14868" width="4" style="21" customWidth="1"/>
    <col min="14869" max="14869" width="2.77734375" style="21" customWidth="1"/>
    <col min="14870" max="15104" width="9" style="21"/>
    <col min="15105" max="15105" width="2.88671875" style="21" customWidth="1"/>
    <col min="15106" max="15106" width="14.21875" style="21" customWidth="1"/>
    <col min="15107" max="15109" width="5.77734375" style="21" customWidth="1"/>
    <col min="15110" max="15110" width="5.6640625" style="21" customWidth="1"/>
    <col min="15111" max="15113" width="5.77734375" style="21" customWidth="1"/>
    <col min="15114" max="15114" width="8.77734375" style="21" customWidth="1"/>
    <col min="15115" max="15122" width="3.6640625" style="21" customWidth="1"/>
    <col min="15123" max="15123" width="3.77734375" style="21" customWidth="1"/>
    <col min="15124" max="15124" width="4" style="21" customWidth="1"/>
    <col min="15125" max="15125" width="2.77734375" style="21" customWidth="1"/>
    <col min="15126" max="15360" width="9" style="21"/>
    <col min="15361" max="15361" width="2.88671875" style="21" customWidth="1"/>
    <col min="15362" max="15362" width="14.21875" style="21" customWidth="1"/>
    <col min="15363" max="15365" width="5.77734375" style="21" customWidth="1"/>
    <col min="15366" max="15366" width="5.6640625" style="21" customWidth="1"/>
    <col min="15367" max="15369" width="5.77734375" style="21" customWidth="1"/>
    <col min="15370" max="15370" width="8.77734375" style="21" customWidth="1"/>
    <col min="15371" max="15378" width="3.6640625" style="21" customWidth="1"/>
    <col min="15379" max="15379" width="3.77734375" style="21" customWidth="1"/>
    <col min="15380" max="15380" width="4" style="21" customWidth="1"/>
    <col min="15381" max="15381" width="2.77734375" style="21" customWidth="1"/>
    <col min="15382" max="15616" width="9" style="21"/>
    <col min="15617" max="15617" width="2.88671875" style="21" customWidth="1"/>
    <col min="15618" max="15618" width="14.21875" style="21" customWidth="1"/>
    <col min="15619" max="15621" width="5.77734375" style="21" customWidth="1"/>
    <col min="15622" max="15622" width="5.6640625" style="21" customWidth="1"/>
    <col min="15623" max="15625" width="5.77734375" style="21" customWidth="1"/>
    <col min="15626" max="15626" width="8.77734375" style="21" customWidth="1"/>
    <col min="15627" max="15634" width="3.6640625" style="21" customWidth="1"/>
    <col min="15635" max="15635" width="3.77734375" style="21" customWidth="1"/>
    <col min="15636" max="15636" width="4" style="21" customWidth="1"/>
    <col min="15637" max="15637" width="2.77734375" style="21" customWidth="1"/>
    <col min="15638" max="15872" width="9" style="21"/>
    <col min="15873" max="15873" width="2.88671875" style="21" customWidth="1"/>
    <col min="15874" max="15874" width="14.21875" style="21" customWidth="1"/>
    <col min="15875" max="15877" width="5.77734375" style="21" customWidth="1"/>
    <col min="15878" max="15878" width="5.6640625" style="21" customWidth="1"/>
    <col min="15879" max="15881" width="5.77734375" style="21" customWidth="1"/>
    <col min="15882" max="15882" width="8.77734375" style="21" customWidth="1"/>
    <col min="15883" max="15890" width="3.6640625" style="21" customWidth="1"/>
    <col min="15891" max="15891" width="3.77734375" style="21" customWidth="1"/>
    <col min="15892" max="15892" width="4" style="21" customWidth="1"/>
    <col min="15893" max="15893" width="2.77734375" style="21" customWidth="1"/>
    <col min="15894" max="16128" width="9" style="21"/>
    <col min="16129" max="16129" width="2.88671875" style="21" customWidth="1"/>
    <col min="16130" max="16130" width="14.21875" style="21" customWidth="1"/>
    <col min="16131" max="16133" width="5.77734375" style="21" customWidth="1"/>
    <col min="16134" max="16134" width="5.6640625" style="21" customWidth="1"/>
    <col min="16135" max="16137" width="5.77734375" style="21" customWidth="1"/>
    <col min="16138" max="16138" width="8.77734375" style="21" customWidth="1"/>
    <col min="16139" max="16146" width="3.6640625" style="21" customWidth="1"/>
    <col min="16147" max="16147" width="3.77734375" style="21" customWidth="1"/>
    <col min="16148" max="16148" width="4" style="21" customWidth="1"/>
    <col min="16149" max="16149" width="2.77734375" style="21" customWidth="1"/>
    <col min="16150" max="16384" width="9" style="21"/>
  </cols>
  <sheetData>
    <row r="1" spans="1:21" ht="18" customHeight="1">
      <c r="A1" s="2" t="s">
        <v>200</v>
      </c>
    </row>
    <row r="2" spans="1:21" ht="46.5" customHeight="1">
      <c r="A2" s="160"/>
      <c r="B2" s="161"/>
      <c r="C2" s="161"/>
      <c r="D2" s="161"/>
      <c r="E2" s="161" t="s">
        <v>201</v>
      </c>
      <c r="F2" s="161"/>
      <c r="G2" s="161"/>
      <c r="H2" s="161"/>
      <c r="I2" s="161"/>
      <c r="J2" s="161"/>
      <c r="K2" s="161"/>
      <c r="L2" s="161"/>
      <c r="M2" s="161"/>
      <c r="N2" s="161"/>
      <c r="O2" s="161"/>
      <c r="P2" s="161"/>
      <c r="Q2" s="161"/>
      <c r="R2" s="161"/>
      <c r="S2" s="161"/>
      <c r="T2" s="161"/>
      <c r="U2" s="162"/>
    </row>
    <row r="3" spans="1:21" ht="17.25" customHeight="1" thickBot="1">
      <c r="A3" s="163"/>
      <c r="B3" s="164"/>
      <c r="C3" s="164"/>
      <c r="D3" s="164"/>
      <c r="E3" s="164"/>
      <c r="F3" s="164"/>
      <c r="G3" s="164"/>
      <c r="H3" s="164"/>
      <c r="I3" s="164"/>
      <c r="J3" s="164"/>
      <c r="K3" s="164"/>
      <c r="L3" s="164"/>
      <c r="M3" s="164"/>
      <c r="N3" s="164"/>
      <c r="O3" s="164"/>
      <c r="P3" s="164"/>
      <c r="Q3" s="164"/>
      <c r="R3" s="164"/>
      <c r="S3" s="164"/>
      <c r="T3" s="47"/>
      <c r="U3" s="165"/>
    </row>
    <row r="4" spans="1:21" ht="19.5" customHeight="1">
      <c r="A4" s="163"/>
      <c r="B4" s="166" t="s">
        <v>198</v>
      </c>
      <c r="C4" s="828" t="str">
        <f>給付券申請!C16</f>
        <v>アイヅ　タロウ</v>
      </c>
      <c r="D4" s="829"/>
      <c r="E4" s="829"/>
      <c r="F4" s="829"/>
      <c r="G4" s="829"/>
      <c r="H4" s="830"/>
      <c r="I4" s="552" t="s">
        <v>185</v>
      </c>
      <c r="J4" s="552"/>
      <c r="K4" s="167"/>
      <c r="L4" s="167"/>
      <c r="M4" s="167"/>
      <c r="N4" s="167"/>
      <c r="O4" s="198">
        <v>0</v>
      </c>
      <c r="P4" s="168">
        <v>7</v>
      </c>
      <c r="Q4" s="168">
        <v>2</v>
      </c>
      <c r="R4" s="168">
        <v>0</v>
      </c>
      <c r="S4" s="168">
        <v>2</v>
      </c>
      <c r="T4" s="169">
        <v>5</v>
      </c>
      <c r="U4" s="165"/>
    </row>
    <row r="5" spans="1:21" ht="36" customHeight="1">
      <c r="A5" s="163"/>
      <c r="B5" s="170" t="s">
        <v>51</v>
      </c>
      <c r="C5" s="831" t="str">
        <f>IF(ISERROR(VLOOKUP(会社情報等入力!C3,対象者入力用!$A$3:$C$99,3,0))=TRUE,"",VLOOKUP(会社情報等入力!C3,対象者入力用!$A$3:$C$99,3,0))</f>
        <v>会 津   太 郎</v>
      </c>
      <c r="D5" s="832"/>
      <c r="E5" s="832"/>
      <c r="F5" s="832"/>
      <c r="G5" s="832"/>
      <c r="H5" s="833"/>
      <c r="I5" s="573" t="s">
        <v>17</v>
      </c>
      <c r="J5" s="573"/>
      <c r="K5" s="193" t="str">
        <f>給付券申請!C15</f>
        <v>0</v>
      </c>
      <c r="L5" s="171" t="str">
        <f>給付券申請!D15</f>
        <v>1</v>
      </c>
      <c r="M5" s="171" t="str">
        <f>給付券申請!E15</f>
        <v>2</v>
      </c>
      <c r="N5" s="171" t="str">
        <f>給付券申請!F15</f>
        <v>3</v>
      </c>
      <c r="O5" s="171" t="str">
        <f>給付券申請!G15</f>
        <v>4</v>
      </c>
      <c r="P5" s="171" t="str">
        <f>給付券申請!H15</f>
        <v>5</v>
      </c>
      <c r="Q5" s="171" t="str">
        <f>給付券申請!I15</f>
        <v>6</v>
      </c>
      <c r="R5" s="171" t="str">
        <f>給付券申請!J15</f>
        <v>7</v>
      </c>
      <c r="S5" s="171" t="str">
        <f>給付券申請!K15</f>
        <v>8</v>
      </c>
      <c r="T5" s="172" t="str">
        <f>給付券申請!L15</f>
        <v>9</v>
      </c>
      <c r="U5" s="165"/>
    </row>
    <row r="6" spans="1:21" ht="27.75" customHeight="1">
      <c r="A6" s="163"/>
      <c r="B6" s="173" t="s">
        <v>186</v>
      </c>
      <c r="C6" s="825">
        <f>IF(ISERROR(VLOOKUP(会社情報等入力!C3,対象者入力用!$A$3:$C$99,3,0))=TRUE," 明・大・昭          年　　 月　　 日生   ",VLOOKUP(会社情報等入力!C3,対象者入力用!$A$3:$F$99,5,0))</f>
        <v>9925</v>
      </c>
      <c r="D6" s="826"/>
      <c r="E6" s="826"/>
      <c r="F6" s="826"/>
      <c r="G6" s="826"/>
      <c r="H6" s="827"/>
      <c r="I6" s="573" t="s">
        <v>202</v>
      </c>
      <c r="J6" s="573"/>
      <c r="K6" s="767" t="str">
        <f>IF(ISERROR(VLOOKUP(会社情報等入力!C3,対象者入力用!$A$3:$F$99,6,0))=TRUE,"男　・　女",VLOOKUP(会社情報等入力!C3,対象者入力用!$A$3:$F$99,6,0))</f>
        <v>男</v>
      </c>
      <c r="L6" s="768"/>
      <c r="M6" s="768"/>
      <c r="N6" s="768"/>
      <c r="O6" s="768"/>
      <c r="P6" s="768"/>
      <c r="Q6" s="768"/>
      <c r="R6" s="768"/>
      <c r="S6" s="768"/>
      <c r="T6" s="769"/>
      <c r="U6" s="165"/>
    </row>
    <row r="7" spans="1:21" ht="21.75" customHeight="1">
      <c r="A7" s="163"/>
      <c r="B7" s="834" t="s">
        <v>187</v>
      </c>
      <c r="C7" s="836" t="str">
        <f>"〒"&amp;IF(ISERROR(VLOOKUP(会社情報等入力!C3,対象者入力用!$A$3:$L$99,8,0))=TRUE,,VLOOKUP(会社情報等入力!C3,対象者入力用!$A$3:$L$99,8,0))</f>
        <v>〒965-9999</v>
      </c>
      <c r="D7" s="837"/>
      <c r="E7" s="837"/>
      <c r="F7" s="175"/>
      <c r="G7" s="175"/>
      <c r="H7" s="175"/>
      <c r="I7" s="175"/>
      <c r="J7" s="175"/>
      <c r="K7" s="175"/>
      <c r="L7" s="175"/>
      <c r="M7" s="175"/>
      <c r="N7" s="175"/>
      <c r="O7" s="175"/>
      <c r="P7" s="175"/>
      <c r="Q7" s="175"/>
      <c r="R7" s="175"/>
      <c r="S7" s="175"/>
      <c r="T7" s="176"/>
      <c r="U7" s="165"/>
    </row>
    <row r="8" spans="1:21" ht="23.25" customHeight="1">
      <c r="A8" s="163"/>
      <c r="B8" s="835"/>
      <c r="C8" s="838" t="str">
        <f>給付券申請!C21</f>
        <v xml:space="preserve"> 会津若松市中央九丁目9番9号 </v>
      </c>
      <c r="D8" s="839"/>
      <c r="E8" s="839"/>
      <c r="F8" s="839"/>
      <c r="G8" s="839"/>
      <c r="H8" s="839"/>
      <c r="I8" s="839"/>
      <c r="J8" s="839"/>
      <c r="K8" s="776" t="s">
        <v>361</v>
      </c>
      <c r="L8" s="776"/>
      <c r="M8" s="776"/>
      <c r="N8" s="776"/>
      <c r="O8" s="776"/>
      <c r="P8" s="776"/>
      <c r="Q8" s="776"/>
      <c r="R8" s="776"/>
      <c r="S8" s="776"/>
      <c r="T8" s="777"/>
      <c r="U8" s="165"/>
    </row>
    <row r="9" spans="1:21" ht="36" customHeight="1">
      <c r="A9" s="163"/>
      <c r="B9" s="199" t="s">
        <v>24</v>
      </c>
      <c r="C9" s="778" t="str">
        <f>IF(ISERROR(VLOOKUP(会社情報等入力!C3,対象者入力用!$A$3:$L$99,9,0))=TRUE,"",VLOOKUP(会社情報等入力!C3,対象者入力用!$A$3:$L$99,9,0))</f>
        <v xml:space="preserve"> 会津若松市中央九丁目9番9号 </v>
      </c>
      <c r="D9" s="779"/>
      <c r="E9" s="779"/>
      <c r="F9" s="779"/>
      <c r="G9" s="779"/>
      <c r="H9" s="779"/>
      <c r="I9" s="779"/>
      <c r="J9" s="779"/>
      <c r="K9" s="779"/>
      <c r="L9" s="779"/>
      <c r="M9" s="779"/>
      <c r="N9" s="779"/>
      <c r="O9" s="779"/>
      <c r="P9" s="779"/>
      <c r="Q9" s="779"/>
      <c r="R9" s="779"/>
      <c r="S9" s="779"/>
      <c r="T9" s="780"/>
      <c r="U9" s="165"/>
    </row>
    <row r="10" spans="1:21" ht="36" customHeight="1">
      <c r="A10" s="163"/>
      <c r="B10" s="200" t="s">
        <v>203</v>
      </c>
      <c r="C10" s="781" t="str">
        <f>給付券申請!C23</f>
        <v>会 津  一 夫</v>
      </c>
      <c r="D10" s="782"/>
      <c r="E10" s="782"/>
      <c r="F10" s="782"/>
      <c r="G10" s="782"/>
      <c r="H10" s="782"/>
      <c r="I10" s="782"/>
      <c r="J10" s="783" t="str">
        <f>"本人との関係（　　　　"&amp;IF(ISERROR(VLOOKUP(会社情報等入力!C3,対象者入力用!$A$3:$Z$99,26,0))=TRUE,"　　　　　",IF(VLOOKUP(会社情報等入力!C3,対象者入力用!$A$3:$Z$99,25,0)="被保険本人","本人",VLOOKUP(会社情報等入力!C3,対象者入力用!$A$3:$Z$99,26,0)))&amp;"　　　　）"</f>
        <v>本人との関係（　　　　長男　　　　）</v>
      </c>
      <c r="K10" s="783"/>
      <c r="L10" s="783"/>
      <c r="M10" s="783"/>
      <c r="N10" s="783"/>
      <c r="O10" s="783"/>
      <c r="P10" s="783"/>
      <c r="Q10" s="783"/>
      <c r="R10" s="783"/>
      <c r="S10" s="783"/>
      <c r="T10" s="784"/>
      <c r="U10" s="165"/>
    </row>
    <row r="11" spans="1:21" ht="38.25" customHeight="1">
      <c r="A11" s="163"/>
      <c r="B11" s="201" t="s">
        <v>204</v>
      </c>
      <c r="C11" s="722" t="str">
        <f>IF(ISERROR(VLOOKUP(会社情報等入力!C3,対象者入力用!$A$3:$U$99,20,0))=TRUE,"",IF(VLOOKUP(会社情報等入力!C3,対象者入力用!$A$3:$U$99,20,0)="","",VLOOKUP(会社情報等入力!C3,対象者入力用!$A$3:$U$99,20,0)))</f>
        <v>和式便器から洋式便器へ取り替える工事一か所
便所の横手すり 1本   L型手すり 1本
寝室前廊下の縦手すり2本</v>
      </c>
      <c r="D11" s="723"/>
      <c r="E11" s="723"/>
      <c r="F11" s="723"/>
      <c r="G11" s="723"/>
      <c r="H11" s="723"/>
      <c r="I11" s="724"/>
      <c r="J11" s="202" t="s">
        <v>205</v>
      </c>
      <c r="K11" s="785" t="str">
        <f>IF(会社情報等入力!D18&lt;&gt;"",会社情報等入力!D18,"")</f>
        <v>㈱○○工務店</v>
      </c>
      <c r="L11" s="786"/>
      <c r="M11" s="786"/>
      <c r="N11" s="786"/>
      <c r="O11" s="786"/>
      <c r="P11" s="786"/>
      <c r="Q11" s="786"/>
      <c r="R11" s="786"/>
      <c r="S11" s="786"/>
      <c r="T11" s="787"/>
      <c r="U11" s="165"/>
    </row>
    <row r="12" spans="1:21" ht="35.25" customHeight="1">
      <c r="A12" s="163"/>
      <c r="B12" s="203" t="s">
        <v>206</v>
      </c>
      <c r="C12" s="725"/>
      <c r="D12" s="726"/>
      <c r="E12" s="726"/>
      <c r="F12" s="726"/>
      <c r="G12" s="726"/>
      <c r="H12" s="726"/>
      <c r="I12" s="727"/>
      <c r="J12" s="202" t="s">
        <v>207</v>
      </c>
      <c r="K12" s="773">
        <f>IF(ISERROR(VLOOKUP(会社情報等入力!C3,対象者入力用!$A$3:$AB$99,27,0))=TRUE,"　　           　　年　　　  月　　　  日",IF(VLOOKUP(会社情報等入力!C3,対象者入力用!$A$3:$AB$99,27,0)="","　　           　　年　　　  月　　　  日",VLOOKUP(会社情報等入力!C3,対象者入力用!$A$3:$AA$99,27,0)))</f>
        <v>45422</v>
      </c>
      <c r="L12" s="774"/>
      <c r="M12" s="774"/>
      <c r="N12" s="774"/>
      <c r="O12" s="774"/>
      <c r="P12" s="774"/>
      <c r="Q12" s="774"/>
      <c r="R12" s="774"/>
      <c r="S12" s="774"/>
      <c r="T12" s="775"/>
      <c r="U12" s="165"/>
    </row>
    <row r="13" spans="1:21" ht="35.25" customHeight="1">
      <c r="A13" s="163"/>
      <c r="B13" s="206"/>
      <c r="C13" s="728"/>
      <c r="D13" s="729"/>
      <c r="E13" s="729"/>
      <c r="F13" s="729"/>
      <c r="G13" s="729"/>
      <c r="H13" s="729"/>
      <c r="I13" s="730"/>
      <c r="J13" s="202" t="s">
        <v>57</v>
      </c>
      <c r="K13" s="773">
        <f>IF(ISERROR(VLOOKUP(会社情報等入力!C3,対象者入力用!$A$3:$AB$99,28,0))=TRUE,"　　           　　年　　　  月　　　  日",IF(VLOOKUP(会社情報等入力!C3,対象者入力用!$A$3:$AB$99,28,0)="","　　           　　年　　　  月　　　  日",VLOOKUP(会社情報等入力!C3,対象者入力用!$A$3:$AB$99,28,0)))</f>
        <v>45423</v>
      </c>
      <c r="L13" s="774"/>
      <c r="M13" s="774"/>
      <c r="N13" s="774"/>
      <c r="O13" s="774"/>
      <c r="P13" s="774"/>
      <c r="Q13" s="774"/>
      <c r="R13" s="774"/>
      <c r="S13" s="774"/>
      <c r="T13" s="775"/>
      <c r="U13" s="165"/>
    </row>
    <row r="14" spans="1:21" ht="30.75" customHeight="1">
      <c r="A14" s="163"/>
      <c r="B14" s="207" t="s">
        <v>208</v>
      </c>
      <c r="C14" s="788">
        <f>IF(ISERROR(VLOOKUP(会社情報等入力!C3,対象者入力用!$A$3:$M$99,13,0))=TRUE,"円",INT(VLOOKUP(会社情報等入力!C3,対象者入力用!$A$3:$M$99,13,0)))</f>
        <v>215000</v>
      </c>
      <c r="D14" s="789"/>
      <c r="E14" s="789"/>
      <c r="F14" s="789"/>
      <c r="G14" s="789"/>
      <c r="H14" s="789"/>
      <c r="I14" s="789"/>
      <c r="J14" s="789"/>
      <c r="K14" s="269"/>
      <c r="L14" s="269"/>
      <c r="M14" s="208"/>
      <c r="N14" s="208"/>
      <c r="O14" s="208"/>
      <c r="P14" s="208"/>
      <c r="Q14" s="208"/>
      <c r="R14" s="208"/>
      <c r="S14" s="208"/>
      <c r="T14" s="209"/>
      <c r="U14" s="165"/>
    </row>
    <row r="15" spans="1:21" ht="9.75" customHeight="1">
      <c r="A15" s="163"/>
      <c r="B15" s="178"/>
      <c r="C15" s="180"/>
      <c r="D15" s="180"/>
      <c r="E15" s="180"/>
      <c r="F15" s="180"/>
      <c r="G15" s="180"/>
      <c r="H15" s="180"/>
      <c r="I15" s="180"/>
      <c r="J15" s="180"/>
      <c r="K15" s="180"/>
      <c r="L15" s="180"/>
      <c r="M15" s="180"/>
      <c r="N15" s="180"/>
      <c r="O15" s="180"/>
      <c r="P15" s="180"/>
      <c r="Q15" s="180"/>
      <c r="R15" s="180"/>
      <c r="S15" s="180"/>
      <c r="T15" s="183"/>
      <c r="U15" s="165"/>
    </row>
    <row r="16" spans="1:21" ht="14.4">
      <c r="A16" s="163"/>
      <c r="B16" s="184" t="s">
        <v>190</v>
      </c>
      <c r="C16" s="185"/>
      <c r="D16" s="185"/>
      <c r="E16" s="185"/>
      <c r="F16" s="185"/>
      <c r="G16" s="185"/>
      <c r="H16" s="185"/>
      <c r="I16" s="185"/>
      <c r="J16" s="185"/>
      <c r="K16" s="185"/>
      <c r="L16" s="185"/>
      <c r="M16" s="185"/>
      <c r="N16" s="185"/>
      <c r="O16" s="185"/>
      <c r="P16" s="185"/>
      <c r="Q16" s="185"/>
      <c r="R16" s="185"/>
      <c r="S16" s="185"/>
      <c r="T16" s="186"/>
      <c r="U16" s="165"/>
    </row>
    <row r="17" spans="1:21" ht="9" customHeight="1">
      <c r="A17" s="163"/>
      <c r="B17" s="184"/>
      <c r="C17" s="185"/>
      <c r="D17" s="185"/>
      <c r="E17" s="185"/>
      <c r="F17" s="185"/>
      <c r="G17" s="185"/>
      <c r="H17" s="185"/>
      <c r="I17" s="185"/>
      <c r="J17" s="185"/>
      <c r="K17" s="185"/>
      <c r="L17" s="185"/>
      <c r="M17" s="185"/>
      <c r="N17" s="185"/>
      <c r="O17" s="185"/>
      <c r="P17" s="185"/>
      <c r="Q17" s="185"/>
      <c r="R17" s="185"/>
      <c r="S17" s="185"/>
      <c r="T17" s="186"/>
      <c r="U17" s="165"/>
    </row>
    <row r="18" spans="1:21" ht="14.4">
      <c r="A18" s="163"/>
      <c r="B18" s="184" t="s">
        <v>209</v>
      </c>
      <c r="C18" s="185"/>
      <c r="D18" s="185"/>
      <c r="E18" s="185"/>
      <c r="F18" s="185"/>
      <c r="G18" s="185"/>
      <c r="H18" s="185"/>
      <c r="I18" s="185"/>
      <c r="J18" s="185"/>
      <c r="K18" s="185"/>
      <c r="L18" s="185"/>
      <c r="M18" s="185"/>
      <c r="N18" s="185"/>
      <c r="O18" s="185"/>
      <c r="P18" s="185"/>
      <c r="Q18" s="185"/>
      <c r="R18" s="185"/>
      <c r="S18" s="185"/>
      <c r="T18" s="186"/>
      <c r="U18" s="165"/>
    </row>
    <row r="19" spans="1:21" ht="13.5" customHeight="1">
      <c r="A19" s="163"/>
      <c r="B19" s="184"/>
      <c r="C19" s="185"/>
      <c r="D19" s="185"/>
      <c r="E19" s="185"/>
      <c r="F19" s="185"/>
      <c r="G19" s="185"/>
      <c r="H19" s="185"/>
      <c r="I19" s="185"/>
      <c r="J19" s="185"/>
      <c r="K19" s="185"/>
      <c r="L19" s="185"/>
      <c r="M19" s="185"/>
      <c r="N19" s="185"/>
      <c r="O19" s="185"/>
      <c r="P19" s="185"/>
      <c r="Q19" s="185"/>
      <c r="R19" s="185"/>
      <c r="S19" s="185"/>
      <c r="T19" s="186"/>
      <c r="U19" s="165"/>
    </row>
    <row r="20" spans="1:21" ht="15" customHeight="1">
      <c r="A20" s="163"/>
      <c r="B20" s="790" t="s">
        <v>357</v>
      </c>
      <c r="C20" s="791"/>
      <c r="D20" s="791"/>
      <c r="E20" s="791"/>
      <c r="F20" s="791"/>
      <c r="G20" s="185"/>
      <c r="H20" s="185"/>
      <c r="I20" s="185"/>
      <c r="J20" s="185"/>
      <c r="K20" s="185"/>
      <c r="L20" s="185"/>
      <c r="M20" s="185"/>
      <c r="N20" s="185"/>
      <c r="O20" s="185"/>
      <c r="P20" s="185"/>
      <c r="Q20" s="185"/>
      <c r="R20" s="185"/>
      <c r="S20" s="185"/>
      <c r="T20" s="186"/>
      <c r="U20" s="165"/>
    </row>
    <row r="21" spans="1:21" ht="26.25" customHeight="1">
      <c r="A21" s="163"/>
      <c r="B21" s="795" t="s">
        <v>191</v>
      </c>
      <c r="C21" s="185" t="s">
        <v>192</v>
      </c>
      <c r="D21" s="185"/>
      <c r="E21" s="841"/>
      <c r="F21" s="841"/>
      <c r="G21" s="841"/>
      <c r="H21" s="841"/>
      <c r="I21" s="841"/>
      <c r="J21" s="841"/>
      <c r="K21" s="841"/>
      <c r="L21" s="841"/>
      <c r="M21" s="841"/>
      <c r="N21" s="841"/>
      <c r="O21" s="841"/>
      <c r="P21" s="841"/>
      <c r="Q21" s="841"/>
      <c r="R21" s="841"/>
      <c r="S21" s="841"/>
      <c r="T21" s="842"/>
      <c r="U21" s="165"/>
    </row>
    <row r="22" spans="1:21" ht="18" customHeight="1">
      <c r="A22" s="163"/>
      <c r="B22" s="795"/>
      <c r="C22" s="185"/>
      <c r="D22" s="791" t="s">
        <v>193</v>
      </c>
      <c r="E22" s="791"/>
      <c r="F22" s="791"/>
      <c r="G22" s="791"/>
      <c r="H22" s="791"/>
      <c r="I22" s="791"/>
      <c r="J22" s="791"/>
      <c r="K22" s="791"/>
      <c r="L22" s="791"/>
      <c r="M22" s="791"/>
      <c r="N22" s="791"/>
      <c r="O22" s="791"/>
      <c r="P22" s="791"/>
      <c r="Q22" s="791"/>
      <c r="R22" s="791"/>
      <c r="S22" s="187"/>
      <c r="T22" s="188"/>
      <c r="U22" s="165"/>
    </row>
    <row r="23" spans="1:21" ht="38.25" customHeight="1" thickBot="1">
      <c r="A23" s="163"/>
      <c r="B23" s="796"/>
      <c r="C23" s="189" t="s">
        <v>194</v>
      </c>
      <c r="D23" s="190"/>
      <c r="E23" s="843"/>
      <c r="F23" s="843"/>
      <c r="G23" s="843"/>
      <c r="H23" s="843"/>
      <c r="I23" s="843"/>
      <c r="J23" s="191"/>
      <c r="K23" s="190"/>
      <c r="L23" s="190"/>
      <c r="M23" s="190"/>
      <c r="N23" s="190"/>
      <c r="O23" s="190"/>
      <c r="P23" s="190"/>
      <c r="Q23" s="190"/>
      <c r="R23" s="190"/>
      <c r="S23" s="190"/>
      <c r="T23" s="192"/>
      <c r="U23" s="165"/>
    </row>
    <row r="24" spans="1:21" ht="9.75" customHeight="1">
      <c r="A24" s="163"/>
      <c r="B24" s="185"/>
      <c r="C24" s="185"/>
      <c r="D24" s="185"/>
      <c r="E24" s="185"/>
      <c r="F24" s="185"/>
      <c r="G24" s="185"/>
      <c r="H24" s="187"/>
      <c r="I24" s="185"/>
      <c r="J24" s="185"/>
      <c r="K24" s="185"/>
      <c r="L24" s="185"/>
      <c r="M24" s="185"/>
      <c r="N24" s="185"/>
      <c r="O24" s="185"/>
      <c r="P24" s="185"/>
      <c r="Q24" s="185"/>
      <c r="R24" s="185"/>
      <c r="S24" s="185"/>
      <c r="T24" s="47"/>
      <c r="U24" s="165"/>
    </row>
    <row r="25" spans="1:21" ht="14.4">
      <c r="A25" s="163"/>
      <c r="B25" s="185" t="s">
        <v>210</v>
      </c>
      <c r="C25" s="185"/>
      <c r="D25" s="185"/>
      <c r="E25" s="185"/>
      <c r="F25" s="185"/>
      <c r="G25" s="185"/>
      <c r="H25" s="185"/>
      <c r="I25" s="185"/>
      <c r="J25" s="185"/>
      <c r="K25" s="185"/>
      <c r="L25" s="185"/>
      <c r="M25" s="185"/>
      <c r="N25" s="185"/>
      <c r="O25" s="185"/>
      <c r="P25" s="185"/>
      <c r="Q25" s="185"/>
      <c r="R25" s="185"/>
      <c r="S25" s="185"/>
      <c r="T25" s="47"/>
      <c r="U25" s="165"/>
    </row>
    <row r="26" spans="1:21" ht="14.4">
      <c r="A26" s="163"/>
      <c r="B26" s="185" t="s">
        <v>211</v>
      </c>
      <c r="C26" s="185"/>
      <c r="D26" s="185"/>
      <c r="E26" s="185"/>
      <c r="F26" s="185"/>
      <c r="G26" s="185"/>
      <c r="H26" s="185"/>
      <c r="I26" s="185"/>
      <c r="J26" s="185"/>
      <c r="K26" s="185"/>
      <c r="L26" s="185"/>
      <c r="M26" s="185"/>
      <c r="N26" s="185"/>
      <c r="O26" s="185"/>
      <c r="P26" s="185"/>
      <c r="Q26" s="185"/>
      <c r="R26" s="185"/>
      <c r="S26" s="185"/>
      <c r="T26" s="47"/>
      <c r="U26" s="165"/>
    </row>
    <row r="27" spans="1:21" ht="14.4">
      <c r="A27" s="163"/>
      <c r="B27" s="185" t="s">
        <v>212</v>
      </c>
      <c r="C27" s="185"/>
      <c r="D27" s="185"/>
      <c r="E27" s="185"/>
      <c r="F27" s="185"/>
      <c r="G27" s="185"/>
      <c r="H27" s="185"/>
      <c r="I27" s="185"/>
      <c r="J27" s="185"/>
      <c r="K27" s="185"/>
      <c r="L27" s="185"/>
      <c r="M27" s="185"/>
      <c r="N27" s="185"/>
      <c r="O27" s="185"/>
      <c r="P27" s="185"/>
      <c r="Q27" s="185"/>
      <c r="R27" s="185"/>
      <c r="S27" s="185"/>
      <c r="T27" s="47"/>
      <c r="U27" s="165"/>
    </row>
    <row r="28" spans="1:21" ht="14.4">
      <c r="A28" s="163"/>
      <c r="B28" s="185" t="s">
        <v>213</v>
      </c>
      <c r="C28" s="185"/>
      <c r="D28" s="185"/>
      <c r="E28" s="185"/>
      <c r="F28" s="185"/>
      <c r="G28" s="185"/>
      <c r="H28" s="185"/>
      <c r="I28" s="185"/>
      <c r="J28" s="185"/>
      <c r="K28" s="185"/>
      <c r="L28" s="185"/>
      <c r="M28" s="185"/>
      <c r="N28" s="185"/>
      <c r="O28" s="185"/>
      <c r="P28" s="185"/>
      <c r="Q28" s="185"/>
      <c r="R28" s="185"/>
      <c r="S28" s="185"/>
      <c r="T28" s="47"/>
      <c r="U28" s="165"/>
    </row>
    <row r="29" spans="1:21" ht="14.4">
      <c r="A29" s="163"/>
      <c r="B29" s="185" t="s">
        <v>214</v>
      </c>
      <c r="C29" s="185"/>
      <c r="D29" s="185"/>
      <c r="E29" s="185"/>
      <c r="F29" s="185"/>
      <c r="G29" s="185"/>
      <c r="H29" s="185"/>
      <c r="I29" s="185"/>
      <c r="J29" s="185"/>
      <c r="K29" s="185"/>
      <c r="L29" s="185"/>
      <c r="M29" s="185"/>
      <c r="N29" s="185"/>
      <c r="O29" s="185"/>
      <c r="P29" s="185"/>
      <c r="Q29" s="185"/>
      <c r="R29" s="185"/>
      <c r="S29" s="185"/>
      <c r="T29" s="47"/>
      <c r="U29" s="165"/>
    </row>
    <row r="30" spans="1:21" ht="13.5" customHeight="1">
      <c r="A30" s="163"/>
      <c r="B30" s="185"/>
      <c r="C30" s="185"/>
      <c r="D30" s="185"/>
      <c r="E30" s="185"/>
      <c r="F30" s="185"/>
      <c r="G30" s="185"/>
      <c r="H30" s="185"/>
      <c r="I30" s="185"/>
      <c r="J30" s="185"/>
      <c r="K30" s="185"/>
      <c r="L30" s="185"/>
      <c r="M30" s="185"/>
      <c r="N30" s="185"/>
      <c r="O30" s="185"/>
      <c r="P30" s="185"/>
      <c r="Q30" s="185"/>
      <c r="R30" s="185"/>
      <c r="S30" s="185"/>
      <c r="T30" s="47"/>
      <c r="U30" s="165"/>
    </row>
    <row r="31" spans="1:21" ht="21" customHeight="1" thickBot="1">
      <c r="A31" s="163"/>
      <c r="B31" s="191" t="s">
        <v>215</v>
      </c>
      <c r="C31" s="191"/>
      <c r="D31" s="191"/>
      <c r="E31" s="191"/>
      <c r="F31" s="191"/>
      <c r="G31" s="191"/>
      <c r="H31" s="191"/>
      <c r="I31" s="191"/>
      <c r="J31" s="191"/>
      <c r="K31" s="191"/>
      <c r="L31" s="191"/>
      <c r="M31" s="191"/>
      <c r="N31" s="191"/>
      <c r="O31" s="191"/>
      <c r="P31" s="191"/>
      <c r="Q31" s="191"/>
      <c r="R31" s="191"/>
      <c r="S31" s="191"/>
      <c r="T31" s="191"/>
      <c r="U31" s="165"/>
    </row>
    <row r="32" spans="1:21" ht="21.75" customHeight="1">
      <c r="A32" s="163"/>
      <c r="B32" s="797" t="s">
        <v>195</v>
      </c>
      <c r="C32" s="800" t="str">
        <f>IF(ISERROR(VLOOKUP(会社情報等入力!C3,対象者入力用!$A$3:$AL$99,31,0))=TRUE,"銀行",IF(VLOOKUP(会社情報等入力!C3,対象者入力用!$A$3:$AL$99,31,0)="","銀行",""))</f>
        <v/>
      </c>
      <c r="D32" s="801"/>
      <c r="E32" s="801"/>
      <c r="F32" s="802"/>
      <c r="G32" s="800" t="str">
        <f>IF(ISERROR(VLOOKUP(会社情報等入力!C3,対象者入力用!$A$3:$AL$99,33,0))=TRUE,"本店",IF(VLOOKUP(会社情報等入力!C3,対象者入力用!$A$3:$AL$99,33,0)="","本店",""))</f>
        <v/>
      </c>
      <c r="H32" s="801"/>
      <c r="I32" s="802"/>
      <c r="J32" s="844" t="s">
        <v>196</v>
      </c>
      <c r="K32" s="845"/>
      <c r="L32" s="845"/>
      <c r="M32" s="846"/>
      <c r="N32" s="844" t="s">
        <v>197</v>
      </c>
      <c r="O32" s="845"/>
      <c r="P32" s="845"/>
      <c r="Q32" s="845"/>
      <c r="R32" s="845"/>
      <c r="S32" s="845"/>
      <c r="T32" s="850"/>
      <c r="U32" s="165"/>
    </row>
    <row r="33" spans="1:21" ht="21.75" customHeight="1">
      <c r="A33" s="163"/>
      <c r="B33" s="798"/>
      <c r="C33" s="853" t="str">
        <f>IF(ISERROR(VLOOKUP(会社情報等入力!C3,対象者入力用!$A$3:$AL$99,31,0))=TRUE,"信用金庫",IF(VLOOKUP(会社情報等入力!C3,対象者入力用!$A$3:$AL$99,31,0)="","信用金庫",VLOOKUP(会社情報等入力!C3,対象者入力用!$A$3:$AL$99,31,0)))</f>
        <v>わかまつ信用金庫</v>
      </c>
      <c r="D33" s="854"/>
      <c r="E33" s="854"/>
      <c r="F33" s="855"/>
      <c r="G33" s="853" t="str">
        <f>IF(ISERROR(VLOOKUP(会社情報等入力!C3,対象者入力用!$A$3:$AL$99,33,0))=TRUE,"支店",IF(VLOOKUP(会社情報等入力!C3,対象者入力用!$A$3:$AL$99,33,0)="","支店",VLOOKUP(会社情報等入力!C3,対象者入力用!$A$3:$AL$99,33,0)))</f>
        <v>中央支店</v>
      </c>
      <c r="H33" s="854"/>
      <c r="I33" s="855"/>
      <c r="J33" s="809"/>
      <c r="K33" s="810"/>
      <c r="L33" s="810"/>
      <c r="M33" s="811"/>
      <c r="N33" s="809"/>
      <c r="O33" s="810"/>
      <c r="P33" s="810"/>
      <c r="Q33" s="810"/>
      <c r="R33" s="810"/>
      <c r="S33" s="810"/>
      <c r="T33" s="851"/>
      <c r="U33" s="165"/>
    </row>
    <row r="34" spans="1:21" ht="21.75" customHeight="1">
      <c r="A34" s="163"/>
      <c r="B34" s="798"/>
      <c r="C34" s="856" t="str">
        <f>IF(ISERROR(VLOOKUP(会社情報等入力!C3,対象者入力用!$A$3:$AL$99,31,0))=TRUE,"信用組合",IF(VLOOKUP(会社情報等入力!C3,対象者入力用!$A$3:$AL$99,31,0)="","信用組合",""))</f>
        <v/>
      </c>
      <c r="D34" s="857"/>
      <c r="E34" s="857"/>
      <c r="F34" s="858"/>
      <c r="G34" s="856" t="str">
        <f>IF(ISERROR(VLOOKUP(会社情報等入力!C3,対象者入力用!$A$3:$AL$99,33,0))=TRUE,"出張所",IF(VLOOKUP(会社情報等入力!C3,対象者入力用!$A$3:$AL$99,33,0)="","出張所",""))</f>
        <v/>
      </c>
      <c r="H34" s="857"/>
      <c r="I34" s="858"/>
      <c r="J34" s="847"/>
      <c r="K34" s="848"/>
      <c r="L34" s="848"/>
      <c r="M34" s="849"/>
      <c r="N34" s="847"/>
      <c r="O34" s="848"/>
      <c r="P34" s="848"/>
      <c r="Q34" s="848"/>
      <c r="R34" s="848"/>
      <c r="S34" s="848"/>
      <c r="T34" s="852"/>
      <c r="U34" s="165"/>
    </row>
    <row r="35" spans="1:21" ht="21.75" customHeight="1">
      <c r="A35" s="163"/>
      <c r="B35" s="798"/>
      <c r="C35" s="812" t="str">
        <f>IF(ISERROR(VLOOKUP(会社情報等入力!C3,対象者入力用!$A$3:$AL$99,31,0))=TRUE,"農協・労金",IF(VLOOKUP(会社情報等入力!C3,対象者入力用!$A$3:$AL$99,31,0)="","農協・労金",""))</f>
        <v/>
      </c>
      <c r="D35" s="813"/>
      <c r="E35" s="813"/>
      <c r="F35" s="814"/>
      <c r="G35" s="812" t="str">
        <f>IF(ISERROR(VLOOKUP(会社情報等入力!C3,対象者入力用!$A$3:$AL$99,33,0))=TRUE,"支所",IF(VLOOKUP(会社情報等入力!C3,対象者入力用!$A$3:$AL$99,33,0)="","支所",""))</f>
        <v/>
      </c>
      <c r="H35" s="813"/>
      <c r="I35" s="814"/>
      <c r="J35" s="770" t="str">
        <f>IF(ISERROR(VLOOKUP(会社情報等入力!C3,対象者入力用!$A$3:$AL$99,35,0))=TRUE,"１　普通預金",IF(VLOOKUP(会社情報等入力!C3,対象者入力用!$A$3:$AL$99,35,0)="","１　普通預金",""))</f>
        <v/>
      </c>
      <c r="K35" s="771"/>
      <c r="L35" s="771"/>
      <c r="M35" s="772"/>
      <c r="N35" s="792" t="str">
        <f>IF(ISERROR(VLOOKUP(会社情報等入力!C3,対象者入力用!$A$3:$AL$99,36,0))=FALSE,IF(VLOOKUP(会社情報等入力!C3,対象者入力用!$A$3:$AL$99,36,0)&lt;&gt;"",LEFT(TEXT(VLOOKUP(会社情報等入力!C3,対象者入力用!$A$3:$AL$99,36,0),"0000000"),1),""),"")</f>
        <v>0</v>
      </c>
      <c r="O35" s="815" t="str">
        <f>IF(ISERROR(VLOOKUP(会社情報等入力!C3,対象者入力用!$A$3:$AL$99,36,0))=FALSE,IF(VLOOKUP(会社情報等入力!C3,対象者入力用!$A$3:$AL$99,36,0)&lt;&gt;"",MID(TEXT(VLOOKUP(会社情報等入力!C3,対象者入力用!$A$3:$AL$99,36,0),"0000000"),2,1),""),"")</f>
        <v>9</v>
      </c>
      <c r="P35" s="815" t="str">
        <f>IF(ISERROR(VLOOKUP(会社情報等入力!C3,対象者入力用!$A$3:$AL$99,36,0))=FALSE,IF(VLOOKUP(会社情報等入力!C3,対象者入力用!$A$3:$AL$99,36,0)&lt;&gt;"",MID(TEXT(VLOOKUP(会社情報等入力!C3,対象者入力用!$A$3:$AL$99,36,0),"0000000"),3,1),""),"")</f>
        <v>8</v>
      </c>
      <c r="Q35" s="815" t="str">
        <f>IF(ISERROR(VLOOKUP(会社情報等入力!C3,対象者入力用!$A$3:$AL$99,36,0))=FALSE,IF(VLOOKUP(会社情報等入力!C3,対象者入力用!$A$3:$AL$99,36,0)&lt;&gt;"",MID(TEXT(VLOOKUP(会社情報等入力!C3,対象者入力用!$A$3:$AL$99,36,0),"0000000"),4,1),""),"")</f>
        <v>7</v>
      </c>
      <c r="R35" s="815" t="str">
        <f>IF(ISERROR(VLOOKUP(会社情報等入力!C3,対象者入力用!$A$3:$AL$99,36,0))=FALSE,IF(VLOOKUP(会社情報等入力!C3,対象者入力用!$A$3:$AL$99,36,0)&lt;&gt;"",MID(TEXT(VLOOKUP(会社情報等入力!C3,対象者入力用!$A$3:$AL$99,36,0),"0000000"),5,1),""),"")</f>
        <v>6</v>
      </c>
      <c r="S35" s="815" t="str">
        <f>IF(ISERROR(VLOOKUP(会社情報等入力!C3,対象者入力用!$A$3:$AL$99,36,0))=FALSE,IF(VLOOKUP(会社情報等入力!C3,対象者入力用!$A$3:$AL$99,36,0)&lt;&gt;"",MID(TEXT(VLOOKUP(会社情報等入力!C3,対象者入力用!$A$3:$AL$99,36,0),"0000000"),6,1),""),"")</f>
        <v>5</v>
      </c>
      <c r="T35" s="806" t="str">
        <f>IF(ISERROR(VLOOKUP(会社情報等入力!C3,対象者入力用!$A$3:$AL$99,36,0))=FALSE,IF(VLOOKUP(会社情報等入力!C3,対象者入力用!$A$3:$AL$99,36,0)&lt;&gt;"",MID(TEXT(VLOOKUP(会社情報等入力!C3,対象者入力用!$A$3:$AL$99,36,0),"0000000"),7,1),""),"")</f>
        <v>4</v>
      </c>
      <c r="U35" s="165"/>
    </row>
    <row r="36" spans="1:21" ht="25.5" customHeight="1">
      <c r="A36" s="163"/>
      <c r="B36" s="798"/>
      <c r="C36" s="767" t="s">
        <v>70</v>
      </c>
      <c r="D36" s="768"/>
      <c r="E36" s="768"/>
      <c r="F36" s="840"/>
      <c r="G36" s="767" t="s">
        <v>71</v>
      </c>
      <c r="H36" s="768"/>
      <c r="I36" s="840"/>
      <c r="J36" s="809" t="str">
        <f>IF(ISERROR(VLOOKUP(会社情報等入力!C3,対象者入力用!$A$3:$AL$99,35,0))=TRUE,"２　当座預金",IF(VLOOKUP(会社情報等入力!C3,対象者入力用!$A$3:$AL$99,35,0)="","２　当座預金",VLOOKUP(会社情報等入力!C3,対象者入力用!$A$3:$AL$99,35,0)))</f>
        <v>普通</v>
      </c>
      <c r="K36" s="810"/>
      <c r="L36" s="810"/>
      <c r="M36" s="811"/>
      <c r="N36" s="793"/>
      <c r="O36" s="816"/>
      <c r="P36" s="816"/>
      <c r="Q36" s="816"/>
      <c r="R36" s="816"/>
      <c r="S36" s="816"/>
      <c r="T36" s="807"/>
      <c r="U36" s="165"/>
    </row>
    <row r="37" spans="1:21" ht="25.5" customHeight="1">
      <c r="A37" s="163"/>
      <c r="B37" s="798"/>
      <c r="C37" s="193" t="str">
        <f>IF(ISERROR(VLOOKUP(会社情報等入力!C3,対象者入力用!$A$3:$AL$99,32,0))=FALSE,IF(VLOOKUP(会社情報等入力!C3,対象者入力用!$A$3:$AL$99,32,0)&lt;&gt;"",LEFT(TEXT(VLOOKUP(会社情報等入力!C3,対象者入力用!$A$3:$AL$99,32,0),"0000"),1),""),"")</f>
        <v>9</v>
      </c>
      <c r="D37" s="171" t="str">
        <f>IF(ISERROR(VLOOKUP(会社情報等入力!C3,対象者入力用!$A$3:$AL$99,32,0))=FALSE,IF(VLOOKUP(会社情報等入力!C3,対象者入力用!$A$3:$AL$99,32,0)&lt;&gt;"",MID(TEXT(VLOOKUP(会社情報等入力!C3,対象者入力用!$A$3:$AL$99,32,0),"0000"),2,1),""),"")</f>
        <v>9</v>
      </c>
      <c r="E37" s="171" t="str">
        <f>IF(ISERROR(VLOOKUP(会社情報等入力!C3,対象者入力用!$A$3:$AL$99,32,0))=FALSE,IF(VLOOKUP(会社情報等入力!C3,対象者入力用!$A$3:$AL$99,32,0)&lt;&gt;"",MID(TEXT(VLOOKUP(会社情報等入力!C3,対象者入力用!$A$3:$AL$99,32,0),"0000"),3,1),""),"")</f>
        <v>9</v>
      </c>
      <c r="F37" s="194" t="str">
        <f>IF(ISERROR(VLOOKUP(会社情報等入力!C3,対象者入力用!$A$3:$AL$99,32,0))=FALSE,IF(VLOOKUP(会社情報等入力!C3,対象者入力用!$A$3:$AL$99,32,0)&lt;&gt;"",MID(TEXT(VLOOKUP(会社情報等入力!C3,対象者入力用!$A$3:$AL$99,32,0),"0000"),4,1),""),"")</f>
        <v>9</v>
      </c>
      <c r="G37" s="193" t="str">
        <f>IF(ISERROR(VLOOKUP(会社情報等入力!C3,対象者入力用!$A$3:$AL$99,34,0))=FALSE,IF(VLOOKUP(会社情報等入力!C3,対象者入力用!$A$3:$AL$99,34,0)&lt;&gt;"",LEFT(TEXT(VLOOKUP(会社情報等入力!C3,対象者入力用!$A$3:$AL$99,34,0),"000"),1),""),"")</f>
        <v>8</v>
      </c>
      <c r="H37" s="171" t="str">
        <f>IF(ISERROR(VLOOKUP(会社情報等入力!C3,対象者入力用!$A$3:$AL$99,34,0))=FALSE,IF(VLOOKUP(会社情報等入力!C3,対象者入力用!$A$3:$AL$99,34,0)&lt;&gt;"",MID(TEXT(VLOOKUP(会社情報等入力!C3,対象者入力用!$A$3:$AL$99,34,0),"000"),2,1),""),"")</f>
        <v>8</v>
      </c>
      <c r="I37" s="194" t="str">
        <f>IF(ISERROR(VLOOKUP(会社情報等入力!C3,対象者入力用!$A$3:$AL$99,34,0))=FALSE,IF(VLOOKUP(会社情報等入力!C3,対象者入力用!$A$3:$AL$99,34,0)&lt;&gt;"",MID(TEXT(VLOOKUP(会社情報等入力!C3,対象者入力用!$A$3:$AL$99,34,0),"000"),3,1),""),"")</f>
        <v>8</v>
      </c>
      <c r="J37" s="809" t="str">
        <f>IF(ISERROR(VLOOKUP(会社情報等入力!C3,対象者入力用!$A$3:$AL$99,35,0))=TRUE,"３　そ の 他",IF(VLOOKUP(会社情報等入力!C3,対象者入力用!$A$3:$AL$99,35,0)="","３　そ の 他",""))</f>
        <v/>
      </c>
      <c r="K37" s="810"/>
      <c r="L37" s="810"/>
      <c r="M37" s="811"/>
      <c r="N37" s="794"/>
      <c r="O37" s="817"/>
      <c r="P37" s="817"/>
      <c r="Q37" s="817"/>
      <c r="R37" s="817"/>
      <c r="S37" s="817"/>
      <c r="T37" s="808"/>
      <c r="U37" s="165"/>
    </row>
    <row r="38" spans="1:21" ht="19.5" customHeight="1">
      <c r="A38" s="163"/>
      <c r="B38" s="798"/>
      <c r="C38" s="820" t="s">
        <v>216</v>
      </c>
      <c r="D38" s="821"/>
      <c r="E38" s="822" t="str">
        <f>IF(ISERROR(VLOOKUP(会社情報等入力!C3,対象者入力用!$A$3:$AL$99,38,0))=TRUE,"",IF(VLOOKUP(会社情報等入力!C3,対象者入力用!$A$3:$AL$99,38,0)="","",VLOOKUP(会社情報等入力!C3,対象者入力用!$A$3:$AL$99,38,0)))</f>
        <v>アイヅタロウ</v>
      </c>
      <c r="F38" s="823"/>
      <c r="G38" s="823"/>
      <c r="H38" s="823"/>
      <c r="I38" s="823"/>
      <c r="J38" s="823"/>
      <c r="K38" s="823"/>
      <c r="L38" s="823"/>
      <c r="M38" s="823"/>
      <c r="N38" s="823"/>
      <c r="O38" s="823"/>
      <c r="P38" s="823"/>
      <c r="Q38" s="823"/>
      <c r="R38" s="823"/>
      <c r="S38" s="823"/>
      <c r="T38" s="824"/>
      <c r="U38" s="165"/>
    </row>
    <row r="39" spans="1:21" ht="29.25" customHeight="1" thickBot="1">
      <c r="A39" s="163"/>
      <c r="B39" s="799"/>
      <c r="C39" s="818" t="s">
        <v>199</v>
      </c>
      <c r="D39" s="819"/>
      <c r="E39" s="803" t="str">
        <f>IF(ISERROR(VLOOKUP(会社情報等入力!C3,対象者入力用!$A$3:$AL$99,37,0))=TRUE,"",IF(VLOOKUP(会社情報等入力!C3,対象者入力用!$A$3:$AL$99,37,0)="","",VLOOKUP(会社情報等入力!C3,対象者入力用!$A$3:$AL$99,37,0)))</f>
        <v>会  津     太  郎</v>
      </c>
      <c r="F39" s="804"/>
      <c r="G39" s="804"/>
      <c r="H39" s="804"/>
      <c r="I39" s="804"/>
      <c r="J39" s="804"/>
      <c r="K39" s="804"/>
      <c r="L39" s="804"/>
      <c r="M39" s="804"/>
      <c r="N39" s="804"/>
      <c r="O39" s="804"/>
      <c r="P39" s="804"/>
      <c r="Q39" s="804"/>
      <c r="R39" s="804"/>
      <c r="S39" s="804"/>
      <c r="T39" s="805"/>
      <c r="U39" s="165"/>
    </row>
    <row r="40" spans="1:21" ht="16.5" customHeight="1">
      <c r="A40" s="195"/>
      <c r="B40" s="196"/>
      <c r="C40" s="196"/>
      <c r="D40" s="196"/>
      <c r="E40" s="196"/>
      <c r="F40" s="196"/>
      <c r="G40" s="196"/>
      <c r="H40" s="196"/>
      <c r="I40" s="196"/>
      <c r="J40" s="196"/>
      <c r="K40" s="196"/>
      <c r="L40" s="196"/>
      <c r="M40" s="196"/>
      <c r="N40" s="196"/>
      <c r="O40" s="196"/>
      <c r="P40" s="196"/>
      <c r="Q40" s="196"/>
      <c r="R40" s="196"/>
      <c r="S40" s="196"/>
      <c r="T40" s="196"/>
      <c r="U40" s="197"/>
    </row>
  </sheetData>
  <mergeCells count="51">
    <mergeCell ref="B7:B8"/>
    <mergeCell ref="C7:E7"/>
    <mergeCell ref="C8:J8"/>
    <mergeCell ref="C11:I13"/>
    <mergeCell ref="C36:F36"/>
    <mergeCell ref="G36:I36"/>
    <mergeCell ref="J36:M36"/>
    <mergeCell ref="E21:T21"/>
    <mergeCell ref="E23:I23"/>
    <mergeCell ref="G32:I32"/>
    <mergeCell ref="J32:M34"/>
    <mergeCell ref="N32:T34"/>
    <mergeCell ref="C33:F33"/>
    <mergeCell ref="G33:I33"/>
    <mergeCell ref="C34:F34"/>
    <mergeCell ref="G34:I34"/>
    <mergeCell ref="I4:J4"/>
    <mergeCell ref="I5:J5"/>
    <mergeCell ref="C6:H6"/>
    <mergeCell ref="I6:J6"/>
    <mergeCell ref="C4:H4"/>
    <mergeCell ref="C5:H5"/>
    <mergeCell ref="E39:T39"/>
    <mergeCell ref="T35:T37"/>
    <mergeCell ref="J37:M37"/>
    <mergeCell ref="C35:F35"/>
    <mergeCell ref="G35:I35"/>
    <mergeCell ref="O35:O37"/>
    <mergeCell ref="P35:P37"/>
    <mergeCell ref="Q35:Q37"/>
    <mergeCell ref="S35:S37"/>
    <mergeCell ref="C39:D39"/>
    <mergeCell ref="R35:R37"/>
    <mergeCell ref="C38:D38"/>
    <mergeCell ref="E38:T38"/>
    <mergeCell ref="K6:T6"/>
    <mergeCell ref="J35:M35"/>
    <mergeCell ref="K12:T12"/>
    <mergeCell ref="K13:T13"/>
    <mergeCell ref="K8:T8"/>
    <mergeCell ref="C9:T9"/>
    <mergeCell ref="C10:I10"/>
    <mergeCell ref="J10:T10"/>
    <mergeCell ref="K11:T11"/>
    <mergeCell ref="C14:J14"/>
    <mergeCell ref="B20:F20"/>
    <mergeCell ref="N35:N37"/>
    <mergeCell ref="B21:B23"/>
    <mergeCell ref="D22:R22"/>
    <mergeCell ref="B32:B39"/>
    <mergeCell ref="C32:F32"/>
  </mergeCells>
  <phoneticPr fontId="3"/>
  <pageMargins left="0.55000000000000004" right="0.2" top="0.54" bottom="0.3" header="0.24" footer="0.33"/>
  <pageSetup paperSize="9" scale="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59999389629810485"/>
  </sheetPr>
  <dimension ref="A2:K54"/>
  <sheetViews>
    <sheetView workbookViewId="0"/>
  </sheetViews>
  <sheetFormatPr defaultRowHeight="14.4"/>
  <cols>
    <col min="1" max="1" width="7.5546875" style="312" customWidth="1"/>
    <col min="2" max="9" width="10.33203125" style="312" customWidth="1"/>
    <col min="10" max="10" width="7.88671875" style="312" customWidth="1"/>
    <col min="11" max="11" width="1.33203125" style="312" customWidth="1"/>
    <col min="12" max="16384" width="8.88671875" style="312"/>
  </cols>
  <sheetData>
    <row r="2" spans="2:10">
      <c r="B2" s="312" t="s">
        <v>415</v>
      </c>
    </row>
    <row r="5" spans="2:10" ht="23.4">
      <c r="B5" s="313"/>
      <c r="C5" s="314"/>
      <c r="D5" s="314"/>
      <c r="E5" s="314"/>
      <c r="F5" s="315" t="s">
        <v>408</v>
      </c>
      <c r="G5" s="314"/>
      <c r="H5" s="314"/>
      <c r="I5" s="314"/>
      <c r="J5" s="316"/>
    </row>
    <row r="6" spans="2:10">
      <c r="B6" s="317"/>
      <c r="C6" s="318"/>
      <c r="D6" s="318"/>
      <c r="E6" s="318"/>
      <c r="F6" s="318"/>
      <c r="G6" s="318"/>
      <c r="H6" s="318"/>
      <c r="I6" s="318"/>
      <c r="J6" s="319"/>
    </row>
    <row r="7" spans="2:10">
      <c r="B7" s="317"/>
      <c r="C7" s="318"/>
      <c r="D7" s="318"/>
      <c r="E7" s="318"/>
      <c r="F7" s="318"/>
      <c r="G7" s="318"/>
      <c r="H7" s="318"/>
      <c r="I7" s="318"/>
      <c r="J7" s="319"/>
    </row>
    <row r="8" spans="2:10">
      <c r="B8" s="317" t="s">
        <v>409</v>
      </c>
      <c r="C8" s="318"/>
      <c r="D8" s="318"/>
      <c r="E8" s="318"/>
      <c r="F8" s="318"/>
      <c r="G8" s="318"/>
      <c r="H8" s="318"/>
      <c r="I8" s="318"/>
      <c r="J8" s="319"/>
    </row>
    <row r="9" spans="2:10">
      <c r="B9" s="317"/>
      <c r="C9" s="318"/>
      <c r="D9" s="318"/>
      <c r="E9" s="318"/>
      <c r="F9" s="318"/>
      <c r="G9" s="318"/>
      <c r="H9" s="318"/>
      <c r="I9" s="318"/>
      <c r="J9" s="319"/>
    </row>
    <row r="10" spans="2:10">
      <c r="B10" s="317" t="s">
        <v>424</v>
      </c>
      <c r="C10" s="318"/>
      <c r="D10" s="318"/>
      <c r="E10" s="318"/>
      <c r="F10" s="318"/>
      <c r="G10" s="318"/>
      <c r="H10" s="318"/>
      <c r="I10" s="318"/>
      <c r="J10" s="319"/>
    </row>
    <row r="11" spans="2:10">
      <c r="B11" s="317"/>
      <c r="C11" s="318"/>
      <c r="D11" s="318"/>
      <c r="E11" s="318"/>
      <c r="F11" s="318"/>
      <c r="G11" s="318"/>
      <c r="H11" s="318"/>
      <c r="I11" s="318"/>
      <c r="J11" s="319"/>
    </row>
    <row r="12" spans="2:10">
      <c r="B12" s="323" t="s">
        <v>425</v>
      </c>
      <c r="C12" s="318"/>
      <c r="D12" s="318"/>
      <c r="E12" s="318"/>
      <c r="F12" s="318"/>
      <c r="G12" s="318"/>
      <c r="H12" s="318"/>
      <c r="I12" s="318"/>
      <c r="J12" s="319"/>
    </row>
    <row r="13" spans="2:10">
      <c r="B13" s="317"/>
      <c r="C13" s="318"/>
      <c r="D13" s="318"/>
      <c r="E13" s="318"/>
      <c r="F13" s="318"/>
      <c r="G13" s="318"/>
      <c r="H13" s="318"/>
      <c r="I13" s="318"/>
      <c r="J13" s="319"/>
    </row>
    <row r="14" spans="2:10">
      <c r="B14" s="317" t="s">
        <v>423</v>
      </c>
      <c r="C14" s="318"/>
      <c r="D14" s="318"/>
      <c r="E14" s="318"/>
      <c r="F14" s="318"/>
      <c r="G14" s="318"/>
      <c r="H14" s="318"/>
      <c r="I14" s="318"/>
      <c r="J14" s="319"/>
    </row>
    <row r="15" spans="2:10">
      <c r="B15" s="317"/>
      <c r="C15" s="318"/>
      <c r="D15" s="318"/>
      <c r="E15" s="318"/>
      <c r="F15" s="318"/>
      <c r="G15" s="318"/>
      <c r="H15" s="318"/>
      <c r="I15" s="318"/>
      <c r="J15" s="319"/>
    </row>
    <row r="16" spans="2:10">
      <c r="B16" s="317" t="s">
        <v>416</v>
      </c>
      <c r="C16" s="318"/>
      <c r="D16" s="318"/>
      <c r="E16" s="318"/>
      <c r="F16" s="318"/>
      <c r="G16" s="318"/>
      <c r="H16" s="318"/>
      <c r="I16" s="318"/>
      <c r="J16" s="319"/>
    </row>
    <row r="17" spans="1:11">
      <c r="B17" s="317"/>
      <c r="C17" s="318"/>
      <c r="D17" s="318"/>
      <c r="E17" s="318"/>
      <c r="F17" s="318"/>
      <c r="G17" s="318"/>
      <c r="H17" s="318"/>
      <c r="I17" s="318"/>
      <c r="J17" s="319"/>
    </row>
    <row r="18" spans="1:11">
      <c r="B18" s="317"/>
      <c r="C18" s="318"/>
      <c r="D18" s="318"/>
      <c r="E18" s="318" t="s">
        <v>426</v>
      </c>
      <c r="F18" s="318"/>
      <c r="G18" s="318"/>
      <c r="H18" s="318"/>
      <c r="I18" s="318"/>
      <c r="J18" s="319"/>
    </row>
    <row r="19" spans="1:11">
      <c r="B19" s="317"/>
      <c r="C19" s="318"/>
      <c r="D19" s="318"/>
      <c r="E19" s="318"/>
      <c r="F19" s="318"/>
      <c r="G19" s="318"/>
      <c r="H19" s="318"/>
      <c r="I19" s="318"/>
      <c r="J19" s="319"/>
    </row>
    <row r="20" spans="1:11">
      <c r="B20" s="317" t="s">
        <v>417</v>
      </c>
      <c r="C20" s="318"/>
      <c r="D20" s="318"/>
      <c r="E20" s="318"/>
      <c r="F20" s="318"/>
      <c r="G20" s="318"/>
      <c r="H20" s="318"/>
      <c r="I20" s="318"/>
      <c r="J20" s="319"/>
    </row>
    <row r="21" spans="1:11">
      <c r="B21" s="317"/>
      <c r="C21" s="318"/>
      <c r="D21" s="318"/>
      <c r="E21" s="318"/>
      <c r="F21" s="318"/>
      <c r="G21" s="318"/>
      <c r="H21" s="318"/>
      <c r="I21" s="318"/>
      <c r="J21" s="319"/>
    </row>
    <row r="22" spans="1:11">
      <c r="B22" s="317" t="s">
        <v>418</v>
      </c>
      <c r="C22" s="318"/>
      <c r="D22" s="318"/>
      <c r="E22" s="318"/>
      <c r="F22" s="318"/>
      <c r="G22" s="318"/>
      <c r="H22" s="318"/>
      <c r="I22" s="318"/>
      <c r="J22" s="319"/>
    </row>
    <row r="23" spans="1:11">
      <c r="B23" s="317"/>
      <c r="C23" s="318"/>
      <c r="D23" s="318"/>
      <c r="E23" s="318"/>
      <c r="F23" s="318"/>
      <c r="G23" s="318"/>
      <c r="H23" s="318"/>
      <c r="I23" s="318"/>
      <c r="J23" s="319"/>
    </row>
    <row r="24" spans="1:11">
      <c r="B24" s="317"/>
      <c r="C24" s="318"/>
      <c r="D24" s="318"/>
      <c r="E24" s="318" t="s">
        <v>426</v>
      </c>
      <c r="F24" s="318"/>
      <c r="G24" s="318"/>
      <c r="H24" s="318"/>
      <c r="I24" s="318"/>
      <c r="J24" s="319"/>
    </row>
    <row r="25" spans="1:11">
      <c r="B25" s="317"/>
      <c r="C25" s="318"/>
      <c r="D25" s="318"/>
      <c r="E25" s="318"/>
      <c r="F25" s="318"/>
      <c r="G25" s="318"/>
      <c r="H25" s="318"/>
      <c r="I25" s="318"/>
      <c r="J25" s="319"/>
    </row>
    <row r="26" spans="1:11">
      <c r="B26" s="317"/>
      <c r="C26" s="318"/>
      <c r="D26" s="318"/>
      <c r="E26" s="318" t="s">
        <v>428</v>
      </c>
      <c r="F26" s="318"/>
      <c r="G26" s="318"/>
      <c r="H26" s="318"/>
      <c r="I26" s="318"/>
      <c r="J26" s="319"/>
    </row>
    <row r="27" spans="1:11">
      <c r="B27" s="320"/>
      <c r="C27" s="321"/>
      <c r="D27" s="321"/>
      <c r="E27" s="321"/>
      <c r="F27" s="321"/>
      <c r="G27" s="321"/>
      <c r="H27" s="321"/>
      <c r="I27" s="321"/>
      <c r="J27" s="322"/>
    </row>
    <row r="30" spans="1:11">
      <c r="A30" s="325"/>
      <c r="B30" s="325"/>
      <c r="C30" s="325"/>
      <c r="D30" s="325"/>
      <c r="E30" s="325"/>
      <c r="F30" s="325"/>
      <c r="G30" s="325"/>
      <c r="H30" s="325"/>
      <c r="I30" s="325"/>
      <c r="J30" s="325"/>
      <c r="K30" s="325"/>
    </row>
    <row r="31" spans="1:11">
      <c r="B31" s="312" t="s">
        <v>419</v>
      </c>
    </row>
    <row r="33" spans="2:10" ht="23.4">
      <c r="F33" s="324" t="s">
        <v>410</v>
      </c>
    </row>
    <row r="35" spans="2:10" ht="16.2" customHeight="1">
      <c r="B35" s="313"/>
      <c r="C35" s="314"/>
      <c r="D35" s="314"/>
      <c r="E35" s="314"/>
      <c r="F35" s="314"/>
      <c r="G35" s="314"/>
      <c r="H35" s="314"/>
      <c r="I35" s="314"/>
      <c r="J35" s="316"/>
    </row>
    <row r="36" spans="2:10" ht="16.2" customHeight="1">
      <c r="B36" s="317" t="s">
        <v>420</v>
      </c>
      <c r="C36" s="318"/>
      <c r="D36" s="318"/>
      <c r="E36" s="318"/>
      <c r="F36" s="318"/>
      <c r="G36" s="318"/>
      <c r="H36" s="318"/>
      <c r="I36" s="318"/>
      <c r="J36" s="319"/>
    </row>
    <row r="37" spans="2:10" ht="16.2" customHeight="1">
      <c r="B37" s="317"/>
      <c r="C37" s="318"/>
      <c r="D37" s="318"/>
      <c r="E37" s="318"/>
      <c r="F37" s="318"/>
      <c r="G37" s="318"/>
      <c r="H37" s="318"/>
      <c r="I37" s="318"/>
      <c r="J37" s="319"/>
    </row>
    <row r="38" spans="2:10" ht="16.2" customHeight="1">
      <c r="B38" s="317" t="s">
        <v>421</v>
      </c>
      <c r="C38" s="318"/>
      <c r="D38" s="318"/>
      <c r="E38" s="318"/>
      <c r="F38" s="318"/>
      <c r="G38" s="318"/>
      <c r="H38" s="318"/>
      <c r="I38" s="318"/>
      <c r="J38" s="319"/>
    </row>
    <row r="39" spans="2:10" ht="16.2" customHeight="1">
      <c r="B39" s="317" t="s">
        <v>505</v>
      </c>
      <c r="C39" s="318"/>
      <c r="D39" s="318"/>
      <c r="E39" s="318"/>
      <c r="F39" s="318"/>
      <c r="G39" s="318"/>
      <c r="H39" s="318"/>
      <c r="I39" s="318"/>
      <c r="J39" s="319"/>
    </row>
    <row r="40" spans="2:10" ht="16.2" customHeight="1">
      <c r="B40" s="317"/>
      <c r="C40" s="318"/>
      <c r="D40" s="318"/>
      <c r="E40" s="318"/>
      <c r="F40" s="318"/>
      <c r="G40" s="318"/>
      <c r="H40" s="318"/>
      <c r="I40" s="318"/>
      <c r="J40" s="319"/>
    </row>
    <row r="41" spans="2:10" ht="16.2" customHeight="1">
      <c r="B41" s="317" t="s">
        <v>411</v>
      </c>
      <c r="C41" s="318"/>
      <c r="D41" s="318"/>
      <c r="E41" s="318"/>
      <c r="F41" s="318"/>
      <c r="G41" s="318"/>
      <c r="H41" s="318"/>
      <c r="I41" s="318"/>
      <c r="J41" s="319"/>
    </row>
    <row r="42" spans="2:10" ht="16.2" customHeight="1">
      <c r="B42" s="317"/>
      <c r="C42" s="318"/>
      <c r="D42" s="318"/>
      <c r="E42" s="318"/>
      <c r="F42" s="318"/>
      <c r="G42" s="318"/>
      <c r="H42" s="318"/>
      <c r="I42" s="318"/>
      <c r="J42" s="319"/>
    </row>
    <row r="43" spans="2:10" ht="16.2" customHeight="1">
      <c r="B43" s="317" t="s">
        <v>412</v>
      </c>
      <c r="C43" s="318"/>
      <c r="D43" s="318"/>
      <c r="E43" s="318"/>
      <c r="F43" s="318"/>
      <c r="G43" s="318"/>
      <c r="H43" s="318"/>
      <c r="I43" s="318"/>
      <c r="J43" s="319"/>
    </row>
    <row r="44" spans="2:10" ht="16.2" customHeight="1">
      <c r="B44" s="317"/>
      <c r="C44" s="318"/>
      <c r="D44" s="318"/>
      <c r="E44" s="318"/>
      <c r="F44" s="318"/>
      <c r="G44" s="318"/>
      <c r="H44" s="318"/>
      <c r="I44" s="318"/>
      <c r="J44" s="319"/>
    </row>
    <row r="45" spans="2:10" ht="16.2" customHeight="1">
      <c r="B45" s="317" t="s">
        <v>413</v>
      </c>
      <c r="C45" s="318"/>
      <c r="D45" s="318"/>
      <c r="E45" s="318"/>
      <c r="F45" s="318"/>
      <c r="G45" s="318"/>
      <c r="H45" s="318"/>
      <c r="I45" s="318"/>
      <c r="J45" s="319"/>
    </row>
    <row r="46" spans="2:10" ht="16.2" customHeight="1">
      <c r="B46" s="317"/>
      <c r="C46" s="318"/>
      <c r="D46" s="318"/>
      <c r="E46" s="318"/>
      <c r="F46" s="318"/>
      <c r="G46" s="318"/>
      <c r="H46" s="318"/>
      <c r="I46" s="318"/>
      <c r="J46" s="319"/>
    </row>
    <row r="47" spans="2:10" ht="16.2" customHeight="1">
      <c r="B47" s="317" t="s">
        <v>414</v>
      </c>
      <c r="C47" s="318"/>
      <c r="D47" s="318"/>
      <c r="E47" s="318"/>
      <c r="F47" s="318"/>
      <c r="G47" s="318"/>
      <c r="H47" s="318"/>
      <c r="I47" s="318"/>
      <c r="J47" s="319"/>
    </row>
    <row r="48" spans="2:10" ht="16.2" customHeight="1">
      <c r="B48" s="317"/>
      <c r="C48" s="318"/>
      <c r="D48" s="318"/>
      <c r="E48" s="318"/>
      <c r="F48" s="318"/>
      <c r="G48" s="318"/>
      <c r="H48" s="318"/>
      <c r="I48" s="318"/>
      <c r="J48" s="319"/>
    </row>
    <row r="49" spans="2:10" ht="16.2" customHeight="1">
      <c r="B49" s="317" t="s">
        <v>422</v>
      </c>
      <c r="C49" s="318"/>
      <c r="D49" s="318"/>
      <c r="E49" s="318"/>
      <c r="F49" s="318"/>
      <c r="G49" s="318"/>
      <c r="H49" s="318"/>
      <c r="I49" s="318"/>
      <c r="J49" s="319"/>
    </row>
    <row r="50" spans="2:10" ht="16.2" customHeight="1">
      <c r="B50" s="317"/>
      <c r="C50" s="318"/>
      <c r="D50" s="318"/>
      <c r="E50" s="318"/>
      <c r="F50" s="318"/>
      <c r="G50" s="318"/>
      <c r="H50" s="318"/>
      <c r="I50" s="318"/>
      <c r="J50" s="319"/>
    </row>
    <row r="51" spans="2:10" ht="16.2" customHeight="1">
      <c r="B51" s="317"/>
      <c r="C51" s="318"/>
      <c r="D51" s="318"/>
      <c r="E51" s="318" t="s">
        <v>426</v>
      </c>
      <c r="F51" s="318"/>
      <c r="G51" s="318"/>
      <c r="H51" s="318"/>
      <c r="I51" s="318"/>
      <c r="J51" s="319"/>
    </row>
    <row r="52" spans="2:10" ht="16.2" customHeight="1">
      <c r="B52" s="317"/>
      <c r="C52" s="318"/>
      <c r="D52" s="318"/>
      <c r="E52" s="318"/>
      <c r="F52" s="318"/>
      <c r="G52" s="318"/>
      <c r="H52" s="318"/>
      <c r="I52" s="318"/>
      <c r="J52" s="319"/>
    </row>
    <row r="53" spans="2:10" ht="16.2" customHeight="1">
      <c r="B53" s="317"/>
      <c r="C53" s="318"/>
      <c r="D53" s="318"/>
      <c r="E53" s="318" t="s">
        <v>427</v>
      </c>
      <c r="F53" s="318"/>
      <c r="G53" s="318"/>
      <c r="H53" s="318"/>
      <c r="I53" s="318"/>
      <c r="J53" s="319"/>
    </row>
    <row r="54" spans="2:10" ht="16.2" customHeight="1">
      <c r="B54" s="320"/>
      <c r="C54" s="321"/>
      <c r="D54" s="321"/>
      <c r="E54" s="321"/>
      <c r="F54" s="321"/>
      <c r="G54" s="321"/>
      <c r="H54" s="321"/>
      <c r="I54" s="321"/>
      <c r="J54" s="322"/>
    </row>
  </sheetData>
  <phoneticPr fontId="3"/>
  <pageMargins left="0.23" right="0.21" top="0.2" bottom="0.28000000000000003"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59999389629810485"/>
  </sheetPr>
  <dimension ref="A1:H33"/>
  <sheetViews>
    <sheetView view="pageBreakPreview" zoomScaleNormal="100" zoomScaleSheetLayoutView="100" workbookViewId="0"/>
  </sheetViews>
  <sheetFormatPr defaultRowHeight="13.2"/>
  <cols>
    <col min="1" max="1" width="1.6640625" style="21" customWidth="1"/>
    <col min="2" max="2" width="2.44140625" style="21" customWidth="1"/>
    <col min="3" max="3" width="17.6640625" style="21" customWidth="1"/>
    <col min="4" max="4" width="8.33203125" style="21" customWidth="1"/>
    <col min="5" max="5" width="13.33203125" style="21" customWidth="1"/>
    <col min="6" max="6" width="3.6640625" style="21" customWidth="1"/>
    <col min="7" max="7" width="37.21875" style="21" customWidth="1"/>
    <col min="8" max="8" width="4.88671875" style="21" customWidth="1"/>
    <col min="9" max="257" width="9" style="21"/>
    <col min="258" max="258" width="1.6640625" style="21" customWidth="1"/>
    <col min="259" max="259" width="2.44140625" style="21" customWidth="1"/>
    <col min="260" max="260" width="17.6640625" style="21" customWidth="1"/>
    <col min="261" max="261" width="8.33203125" style="21" customWidth="1"/>
    <col min="262" max="262" width="13.33203125" style="21" customWidth="1"/>
    <col min="263" max="263" width="41.109375" style="21" customWidth="1"/>
    <col min="264" max="264" width="4.88671875" style="21" customWidth="1"/>
    <col min="265" max="513" width="9" style="21"/>
    <col min="514" max="514" width="1.6640625" style="21" customWidth="1"/>
    <col min="515" max="515" width="2.44140625" style="21" customWidth="1"/>
    <col min="516" max="516" width="17.6640625" style="21" customWidth="1"/>
    <col min="517" max="517" width="8.33203125" style="21" customWidth="1"/>
    <col min="518" max="518" width="13.33203125" style="21" customWidth="1"/>
    <col min="519" max="519" width="41.109375" style="21" customWidth="1"/>
    <col min="520" max="520" width="4.88671875" style="21" customWidth="1"/>
    <col min="521" max="769" width="9" style="21"/>
    <col min="770" max="770" width="1.6640625" style="21" customWidth="1"/>
    <col min="771" max="771" width="2.44140625" style="21" customWidth="1"/>
    <col min="772" max="772" width="17.6640625" style="21" customWidth="1"/>
    <col min="773" max="773" width="8.33203125" style="21" customWidth="1"/>
    <col min="774" max="774" width="13.33203125" style="21" customWidth="1"/>
    <col min="775" max="775" width="41.109375" style="21" customWidth="1"/>
    <col min="776" max="776" width="4.88671875" style="21" customWidth="1"/>
    <col min="777" max="1025" width="9" style="21"/>
    <col min="1026" max="1026" width="1.6640625" style="21" customWidth="1"/>
    <col min="1027" max="1027" width="2.44140625" style="21" customWidth="1"/>
    <col min="1028" max="1028" width="17.6640625" style="21" customWidth="1"/>
    <col min="1029" max="1029" width="8.33203125" style="21" customWidth="1"/>
    <col min="1030" max="1030" width="13.33203125" style="21" customWidth="1"/>
    <col min="1031" max="1031" width="41.109375" style="21" customWidth="1"/>
    <col min="1032" max="1032" width="4.88671875" style="21" customWidth="1"/>
    <col min="1033" max="1281" width="9" style="21"/>
    <col min="1282" max="1282" width="1.6640625" style="21" customWidth="1"/>
    <col min="1283" max="1283" width="2.44140625" style="21" customWidth="1"/>
    <col min="1284" max="1284" width="17.6640625" style="21" customWidth="1"/>
    <col min="1285" max="1285" width="8.33203125" style="21" customWidth="1"/>
    <col min="1286" max="1286" width="13.33203125" style="21" customWidth="1"/>
    <col min="1287" max="1287" width="41.109375" style="21" customWidth="1"/>
    <col min="1288" max="1288" width="4.88671875" style="21" customWidth="1"/>
    <col min="1289" max="1537" width="9" style="21"/>
    <col min="1538" max="1538" width="1.6640625" style="21" customWidth="1"/>
    <col min="1539" max="1539" width="2.44140625" style="21" customWidth="1"/>
    <col min="1540" max="1540" width="17.6640625" style="21" customWidth="1"/>
    <col min="1541" max="1541" width="8.33203125" style="21" customWidth="1"/>
    <col min="1542" max="1542" width="13.33203125" style="21" customWidth="1"/>
    <col min="1543" max="1543" width="41.109375" style="21" customWidth="1"/>
    <col min="1544" max="1544" width="4.88671875" style="21" customWidth="1"/>
    <col min="1545" max="1793" width="9" style="21"/>
    <col min="1794" max="1794" width="1.6640625" style="21" customWidth="1"/>
    <col min="1795" max="1795" width="2.44140625" style="21" customWidth="1"/>
    <col min="1796" max="1796" width="17.6640625" style="21" customWidth="1"/>
    <col min="1797" max="1797" width="8.33203125" style="21" customWidth="1"/>
    <col min="1798" max="1798" width="13.33203125" style="21" customWidth="1"/>
    <col min="1799" max="1799" width="41.109375" style="21" customWidth="1"/>
    <col min="1800" max="1800" width="4.88671875" style="21" customWidth="1"/>
    <col min="1801" max="2049" width="9" style="21"/>
    <col min="2050" max="2050" width="1.6640625" style="21" customWidth="1"/>
    <col min="2051" max="2051" width="2.44140625" style="21" customWidth="1"/>
    <col min="2052" max="2052" width="17.6640625" style="21" customWidth="1"/>
    <col min="2053" max="2053" width="8.33203125" style="21" customWidth="1"/>
    <col min="2054" max="2054" width="13.33203125" style="21" customWidth="1"/>
    <col min="2055" max="2055" width="41.109375" style="21" customWidth="1"/>
    <col min="2056" max="2056" width="4.88671875" style="21" customWidth="1"/>
    <col min="2057" max="2305" width="9" style="21"/>
    <col min="2306" max="2306" width="1.6640625" style="21" customWidth="1"/>
    <col min="2307" max="2307" width="2.44140625" style="21" customWidth="1"/>
    <col min="2308" max="2308" width="17.6640625" style="21" customWidth="1"/>
    <col min="2309" max="2309" width="8.33203125" style="21" customWidth="1"/>
    <col min="2310" max="2310" width="13.33203125" style="21" customWidth="1"/>
    <col min="2311" max="2311" width="41.109375" style="21" customWidth="1"/>
    <col min="2312" max="2312" width="4.88671875" style="21" customWidth="1"/>
    <col min="2313" max="2561" width="9" style="21"/>
    <col min="2562" max="2562" width="1.6640625" style="21" customWidth="1"/>
    <col min="2563" max="2563" width="2.44140625" style="21" customWidth="1"/>
    <col min="2564" max="2564" width="17.6640625" style="21" customWidth="1"/>
    <col min="2565" max="2565" width="8.33203125" style="21" customWidth="1"/>
    <col min="2566" max="2566" width="13.33203125" style="21" customWidth="1"/>
    <col min="2567" max="2567" width="41.109375" style="21" customWidth="1"/>
    <col min="2568" max="2568" width="4.88671875" style="21" customWidth="1"/>
    <col min="2569" max="2817" width="9" style="21"/>
    <col min="2818" max="2818" width="1.6640625" style="21" customWidth="1"/>
    <col min="2819" max="2819" width="2.44140625" style="21" customWidth="1"/>
    <col min="2820" max="2820" width="17.6640625" style="21" customWidth="1"/>
    <col min="2821" max="2821" width="8.33203125" style="21" customWidth="1"/>
    <col min="2822" max="2822" width="13.33203125" style="21" customWidth="1"/>
    <col min="2823" max="2823" width="41.109375" style="21" customWidth="1"/>
    <col min="2824" max="2824" width="4.88671875" style="21" customWidth="1"/>
    <col min="2825" max="3073" width="9" style="21"/>
    <col min="3074" max="3074" width="1.6640625" style="21" customWidth="1"/>
    <col min="3075" max="3075" width="2.44140625" style="21" customWidth="1"/>
    <col min="3076" max="3076" width="17.6640625" style="21" customWidth="1"/>
    <col min="3077" max="3077" width="8.33203125" style="21" customWidth="1"/>
    <col min="3078" max="3078" width="13.33203125" style="21" customWidth="1"/>
    <col min="3079" max="3079" width="41.109375" style="21" customWidth="1"/>
    <col min="3080" max="3080" width="4.88671875" style="21" customWidth="1"/>
    <col min="3081" max="3329" width="9" style="21"/>
    <col min="3330" max="3330" width="1.6640625" style="21" customWidth="1"/>
    <col min="3331" max="3331" width="2.44140625" style="21" customWidth="1"/>
    <col min="3332" max="3332" width="17.6640625" style="21" customWidth="1"/>
    <col min="3333" max="3333" width="8.33203125" style="21" customWidth="1"/>
    <col min="3334" max="3334" width="13.33203125" style="21" customWidth="1"/>
    <col min="3335" max="3335" width="41.109375" style="21" customWidth="1"/>
    <col min="3336" max="3336" width="4.88671875" style="21" customWidth="1"/>
    <col min="3337" max="3585" width="9" style="21"/>
    <col min="3586" max="3586" width="1.6640625" style="21" customWidth="1"/>
    <col min="3587" max="3587" width="2.44140625" style="21" customWidth="1"/>
    <col min="3588" max="3588" width="17.6640625" style="21" customWidth="1"/>
    <col min="3589" max="3589" width="8.33203125" style="21" customWidth="1"/>
    <col min="3590" max="3590" width="13.33203125" style="21" customWidth="1"/>
    <col min="3591" max="3591" width="41.109375" style="21" customWidth="1"/>
    <col min="3592" max="3592" width="4.88671875" style="21" customWidth="1"/>
    <col min="3593" max="3841" width="9" style="21"/>
    <col min="3842" max="3842" width="1.6640625" style="21" customWidth="1"/>
    <col min="3843" max="3843" width="2.44140625" style="21" customWidth="1"/>
    <col min="3844" max="3844" width="17.6640625" style="21" customWidth="1"/>
    <col min="3845" max="3845" width="8.33203125" style="21" customWidth="1"/>
    <col min="3846" max="3846" width="13.33203125" style="21" customWidth="1"/>
    <col min="3847" max="3847" width="41.109375" style="21" customWidth="1"/>
    <col min="3848" max="3848" width="4.88671875" style="21" customWidth="1"/>
    <col min="3849" max="4097" width="9" style="21"/>
    <col min="4098" max="4098" width="1.6640625" style="21" customWidth="1"/>
    <col min="4099" max="4099" width="2.44140625" style="21" customWidth="1"/>
    <col min="4100" max="4100" width="17.6640625" style="21" customWidth="1"/>
    <col min="4101" max="4101" width="8.33203125" style="21" customWidth="1"/>
    <col min="4102" max="4102" width="13.33203125" style="21" customWidth="1"/>
    <col min="4103" max="4103" width="41.109375" style="21" customWidth="1"/>
    <col min="4104" max="4104" width="4.88671875" style="21" customWidth="1"/>
    <col min="4105" max="4353" width="9" style="21"/>
    <col min="4354" max="4354" width="1.6640625" style="21" customWidth="1"/>
    <col min="4355" max="4355" width="2.44140625" style="21" customWidth="1"/>
    <col min="4356" max="4356" width="17.6640625" style="21" customWidth="1"/>
    <col min="4357" max="4357" width="8.33203125" style="21" customWidth="1"/>
    <col min="4358" max="4358" width="13.33203125" style="21" customWidth="1"/>
    <col min="4359" max="4359" width="41.109375" style="21" customWidth="1"/>
    <col min="4360" max="4360" width="4.88671875" style="21" customWidth="1"/>
    <col min="4361" max="4609" width="9" style="21"/>
    <col min="4610" max="4610" width="1.6640625" style="21" customWidth="1"/>
    <col min="4611" max="4611" width="2.44140625" style="21" customWidth="1"/>
    <col min="4612" max="4612" width="17.6640625" style="21" customWidth="1"/>
    <col min="4613" max="4613" width="8.33203125" style="21" customWidth="1"/>
    <col min="4614" max="4614" width="13.33203125" style="21" customWidth="1"/>
    <col min="4615" max="4615" width="41.109375" style="21" customWidth="1"/>
    <col min="4616" max="4616" width="4.88671875" style="21" customWidth="1"/>
    <col min="4617" max="4865" width="9" style="21"/>
    <col min="4866" max="4866" width="1.6640625" style="21" customWidth="1"/>
    <col min="4867" max="4867" width="2.44140625" style="21" customWidth="1"/>
    <col min="4868" max="4868" width="17.6640625" style="21" customWidth="1"/>
    <col min="4869" max="4869" width="8.33203125" style="21" customWidth="1"/>
    <col min="4870" max="4870" width="13.33203125" style="21" customWidth="1"/>
    <col min="4871" max="4871" width="41.109375" style="21" customWidth="1"/>
    <col min="4872" max="4872" width="4.88671875" style="21" customWidth="1"/>
    <col min="4873" max="5121" width="9" style="21"/>
    <col min="5122" max="5122" width="1.6640625" style="21" customWidth="1"/>
    <col min="5123" max="5123" width="2.44140625" style="21" customWidth="1"/>
    <col min="5124" max="5124" width="17.6640625" style="21" customWidth="1"/>
    <col min="5125" max="5125" width="8.33203125" style="21" customWidth="1"/>
    <col min="5126" max="5126" width="13.33203125" style="21" customWidth="1"/>
    <col min="5127" max="5127" width="41.109375" style="21" customWidth="1"/>
    <col min="5128" max="5128" width="4.88671875" style="21" customWidth="1"/>
    <col min="5129" max="5377" width="9" style="21"/>
    <col min="5378" max="5378" width="1.6640625" style="21" customWidth="1"/>
    <col min="5379" max="5379" width="2.44140625" style="21" customWidth="1"/>
    <col min="5380" max="5380" width="17.6640625" style="21" customWidth="1"/>
    <col min="5381" max="5381" width="8.33203125" style="21" customWidth="1"/>
    <col min="5382" max="5382" width="13.33203125" style="21" customWidth="1"/>
    <col min="5383" max="5383" width="41.109375" style="21" customWidth="1"/>
    <col min="5384" max="5384" width="4.88671875" style="21" customWidth="1"/>
    <col min="5385" max="5633" width="9" style="21"/>
    <col min="5634" max="5634" width="1.6640625" style="21" customWidth="1"/>
    <col min="5635" max="5635" width="2.44140625" style="21" customWidth="1"/>
    <col min="5636" max="5636" width="17.6640625" style="21" customWidth="1"/>
    <col min="5637" max="5637" width="8.33203125" style="21" customWidth="1"/>
    <col min="5638" max="5638" width="13.33203125" style="21" customWidth="1"/>
    <col min="5639" max="5639" width="41.109375" style="21" customWidth="1"/>
    <col min="5640" max="5640" width="4.88671875" style="21" customWidth="1"/>
    <col min="5641" max="5889" width="9" style="21"/>
    <col min="5890" max="5890" width="1.6640625" style="21" customWidth="1"/>
    <col min="5891" max="5891" width="2.44140625" style="21" customWidth="1"/>
    <col min="5892" max="5892" width="17.6640625" style="21" customWidth="1"/>
    <col min="5893" max="5893" width="8.33203125" style="21" customWidth="1"/>
    <col min="5894" max="5894" width="13.33203125" style="21" customWidth="1"/>
    <col min="5895" max="5895" width="41.109375" style="21" customWidth="1"/>
    <col min="5896" max="5896" width="4.88671875" style="21" customWidth="1"/>
    <col min="5897" max="6145" width="9" style="21"/>
    <col min="6146" max="6146" width="1.6640625" style="21" customWidth="1"/>
    <col min="6147" max="6147" width="2.44140625" style="21" customWidth="1"/>
    <col min="6148" max="6148" width="17.6640625" style="21" customWidth="1"/>
    <col min="6149" max="6149" width="8.33203125" style="21" customWidth="1"/>
    <col min="6150" max="6150" width="13.33203125" style="21" customWidth="1"/>
    <col min="6151" max="6151" width="41.109375" style="21" customWidth="1"/>
    <col min="6152" max="6152" width="4.88671875" style="21" customWidth="1"/>
    <col min="6153" max="6401" width="9" style="21"/>
    <col min="6402" max="6402" width="1.6640625" style="21" customWidth="1"/>
    <col min="6403" max="6403" width="2.44140625" style="21" customWidth="1"/>
    <col min="6404" max="6404" width="17.6640625" style="21" customWidth="1"/>
    <col min="6405" max="6405" width="8.33203125" style="21" customWidth="1"/>
    <col min="6406" max="6406" width="13.33203125" style="21" customWidth="1"/>
    <col min="6407" max="6407" width="41.109375" style="21" customWidth="1"/>
    <col min="6408" max="6408" width="4.88671875" style="21" customWidth="1"/>
    <col min="6409" max="6657" width="9" style="21"/>
    <col min="6658" max="6658" width="1.6640625" style="21" customWidth="1"/>
    <col min="6659" max="6659" width="2.44140625" style="21" customWidth="1"/>
    <col min="6660" max="6660" width="17.6640625" style="21" customWidth="1"/>
    <col min="6661" max="6661" width="8.33203125" style="21" customWidth="1"/>
    <col min="6662" max="6662" width="13.33203125" style="21" customWidth="1"/>
    <col min="6663" max="6663" width="41.109375" style="21" customWidth="1"/>
    <col min="6664" max="6664" width="4.88671875" style="21" customWidth="1"/>
    <col min="6665" max="6913" width="9" style="21"/>
    <col min="6914" max="6914" width="1.6640625" style="21" customWidth="1"/>
    <col min="6915" max="6915" width="2.44140625" style="21" customWidth="1"/>
    <col min="6916" max="6916" width="17.6640625" style="21" customWidth="1"/>
    <col min="6917" max="6917" width="8.33203125" style="21" customWidth="1"/>
    <col min="6918" max="6918" width="13.33203125" style="21" customWidth="1"/>
    <col min="6919" max="6919" width="41.109375" style="21" customWidth="1"/>
    <col min="6920" max="6920" width="4.88671875" style="21" customWidth="1"/>
    <col min="6921" max="7169" width="9" style="21"/>
    <col min="7170" max="7170" width="1.6640625" style="21" customWidth="1"/>
    <col min="7171" max="7171" width="2.44140625" style="21" customWidth="1"/>
    <col min="7172" max="7172" width="17.6640625" style="21" customWidth="1"/>
    <col min="7173" max="7173" width="8.33203125" style="21" customWidth="1"/>
    <col min="7174" max="7174" width="13.33203125" style="21" customWidth="1"/>
    <col min="7175" max="7175" width="41.109375" style="21" customWidth="1"/>
    <col min="7176" max="7176" width="4.88671875" style="21" customWidth="1"/>
    <col min="7177" max="7425" width="9" style="21"/>
    <col min="7426" max="7426" width="1.6640625" style="21" customWidth="1"/>
    <col min="7427" max="7427" width="2.44140625" style="21" customWidth="1"/>
    <col min="7428" max="7428" width="17.6640625" style="21" customWidth="1"/>
    <col min="7429" max="7429" width="8.33203125" style="21" customWidth="1"/>
    <col min="7430" max="7430" width="13.33203125" style="21" customWidth="1"/>
    <col min="7431" max="7431" width="41.109375" style="21" customWidth="1"/>
    <col min="7432" max="7432" width="4.88671875" style="21" customWidth="1"/>
    <col min="7433" max="7681" width="9" style="21"/>
    <col min="7682" max="7682" width="1.6640625" style="21" customWidth="1"/>
    <col min="7683" max="7683" width="2.44140625" style="21" customWidth="1"/>
    <col min="7684" max="7684" width="17.6640625" style="21" customWidth="1"/>
    <col min="7685" max="7685" width="8.33203125" style="21" customWidth="1"/>
    <col min="7686" max="7686" width="13.33203125" style="21" customWidth="1"/>
    <col min="7687" max="7687" width="41.109375" style="21" customWidth="1"/>
    <col min="7688" max="7688" width="4.88671875" style="21" customWidth="1"/>
    <col min="7689" max="7937" width="9" style="21"/>
    <col min="7938" max="7938" width="1.6640625" style="21" customWidth="1"/>
    <col min="7939" max="7939" width="2.44140625" style="21" customWidth="1"/>
    <col min="7940" max="7940" width="17.6640625" style="21" customWidth="1"/>
    <col min="7941" max="7941" width="8.33203125" style="21" customWidth="1"/>
    <col min="7942" max="7942" width="13.33203125" style="21" customWidth="1"/>
    <col min="7943" max="7943" width="41.109375" style="21" customWidth="1"/>
    <col min="7944" max="7944" width="4.88671875" style="21" customWidth="1"/>
    <col min="7945" max="8193" width="9" style="21"/>
    <col min="8194" max="8194" width="1.6640625" style="21" customWidth="1"/>
    <col min="8195" max="8195" width="2.44140625" style="21" customWidth="1"/>
    <col min="8196" max="8196" width="17.6640625" style="21" customWidth="1"/>
    <col min="8197" max="8197" width="8.33203125" style="21" customWidth="1"/>
    <col min="8198" max="8198" width="13.33203125" style="21" customWidth="1"/>
    <col min="8199" max="8199" width="41.109375" style="21" customWidth="1"/>
    <col min="8200" max="8200" width="4.88671875" style="21" customWidth="1"/>
    <col min="8201" max="8449" width="9" style="21"/>
    <col min="8450" max="8450" width="1.6640625" style="21" customWidth="1"/>
    <col min="8451" max="8451" width="2.44140625" style="21" customWidth="1"/>
    <col min="8452" max="8452" width="17.6640625" style="21" customWidth="1"/>
    <col min="8453" max="8453" width="8.33203125" style="21" customWidth="1"/>
    <col min="8454" max="8454" width="13.33203125" style="21" customWidth="1"/>
    <col min="8455" max="8455" width="41.109375" style="21" customWidth="1"/>
    <col min="8456" max="8456" width="4.88671875" style="21" customWidth="1"/>
    <col min="8457" max="8705" width="9" style="21"/>
    <col min="8706" max="8706" width="1.6640625" style="21" customWidth="1"/>
    <col min="8707" max="8707" width="2.44140625" style="21" customWidth="1"/>
    <col min="8708" max="8708" width="17.6640625" style="21" customWidth="1"/>
    <col min="8709" max="8709" width="8.33203125" style="21" customWidth="1"/>
    <col min="8710" max="8710" width="13.33203125" style="21" customWidth="1"/>
    <col min="8711" max="8711" width="41.109375" style="21" customWidth="1"/>
    <col min="8712" max="8712" width="4.88671875" style="21" customWidth="1"/>
    <col min="8713" max="8961" width="9" style="21"/>
    <col min="8962" max="8962" width="1.6640625" style="21" customWidth="1"/>
    <col min="8963" max="8963" width="2.44140625" style="21" customWidth="1"/>
    <col min="8964" max="8964" width="17.6640625" style="21" customWidth="1"/>
    <col min="8965" max="8965" width="8.33203125" style="21" customWidth="1"/>
    <col min="8966" max="8966" width="13.33203125" style="21" customWidth="1"/>
    <col min="8967" max="8967" width="41.109375" style="21" customWidth="1"/>
    <col min="8968" max="8968" width="4.88671875" style="21" customWidth="1"/>
    <col min="8969" max="9217" width="9" style="21"/>
    <col min="9218" max="9218" width="1.6640625" style="21" customWidth="1"/>
    <col min="9219" max="9219" width="2.44140625" style="21" customWidth="1"/>
    <col min="9220" max="9220" width="17.6640625" style="21" customWidth="1"/>
    <col min="9221" max="9221" width="8.33203125" style="21" customWidth="1"/>
    <col min="9222" max="9222" width="13.33203125" style="21" customWidth="1"/>
    <col min="9223" max="9223" width="41.109375" style="21" customWidth="1"/>
    <col min="9224" max="9224" width="4.88671875" style="21" customWidth="1"/>
    <col min="9225" max="9473" width="9" style="21"/>
    <col min="9474" max="9474" width="1.6640625" style="21" customWidth="1"/>
    <col min="9475" max="9475" width="2.44140625" style="21" customWidth="1"/>
    <col min="9476" max="9476" width="17.6640625" style="21" customWidth="1"/>
    <col min="9477" max="9477" width="8.33203125" style="21" customWidth="1"/>
    <col min="9478" max="9478" width="13.33203125" style="21" customWidth="1"/>
    <col min="9479" max="9479" width="41.109375" style="21" customWidth="1"/>
    <col min="9480" max="9480" width="4.88671875" style="21" customWidth="1"/>
    <col min="9481" max="9729" width="9" style="21"/>
    <col min="9730" max="9730" width="1.6640625" style="21" customWidth="1"/>
    <col min="9731" max="9731" width="2.44140625" style="21" customWidth="1"/>
    <col min="9732" max="9732" width="17.6640625" style="21" customWidth="1"/>
    <col min="9733" max="9733" width="8.33203125" style="21" customWidth="1"/>
    <col min="9734" max="9734" width="13.33203125" style="21" customWidth="1"/>
    <col min="9735" max="9735" width="41.109375" style="21" customWidth="1"/>
    <col min="9736" max="9736" width="4.88671875" style="21" customWidth="1"/>
    <col min="9737" max="9985" width="9" style="21"/>
    <col min="9986" max="9986" width="1.6640625" style="21" customWidth="1"/>
    <col min="9987" max="9987" width="2.44140625" style="21" customWidth="1"/>
    <col min="9988" max="9988" width="17.6640625" style="21" customWidth="1"/>
    <col min="9989" max="9989" width="8.33203125" style="21" customWidth="1"/>
    <col min="9990" max="9990" width="13.33203125" style="21" customWidth="1"/>
    <col min="9991" max="9991" width="41.109375" style="21" customWidth="1"/>
    <col min="9992" max="9992" width="4.88671875" style="21" customWidth="1"/>
    <col min="9993" max="10241" width="9" style="21"/>
    <col min="10242" max="10242" width="1.6640625" style="21" customWidth="1"/>
    <col min="10243" max="10243" width="2.44140625" style="21" customWidth="1"/>
    <col min="10244" max="10244" width="17.6640625" style="21" customWidth="1"/>
    <col min="10245" max="10245" width="8.33203125" style="21" customWidth="1"/>
    <col min="10246" max="10246" width="13.33203125" style="21" customWidth="1"/>
    <col min="10247" max="10247" width="41.109375" style="21" customWidth="1"/>
    <col min="10248" max="10248" width="4.88671875" style="21" customWidth="1"/>
    <col min="10249" max="10497" width="9" style="21"/>
    <col min="10498" max="10498" width="1.6640625" style="21" customWidth="1"/>
    <col min="10499" max="10499" width="2.44140625" style="21" customWidth="1"/>
    <col min="10500" max="10500" width="17.6640625" style="21" customWidth="1"/>
    <col min="10501" max="10501" width="8.33203125" style="21" customWidth="1"/>
    <col min="10502" max="10502" width="13.33203125" style="21" customWidth="1"/>
    <col min="10503" max="10503" width="41.109375" style="21" customWidth="1"/>
    <col min="10504" max="10504" width="4.88671875" style="21" customWidth="1"/>
    <col min="10505" max="10753" width="9" style="21"/>
    <col min="10754" max="10754" width="1.6640625" style="21" customWidth="1"/>
    <col min="10755" max="10755" width="2.44140625" style="21" customWidth="1"/>
    <col min="10756" max="10756" width="17.6640625" style="21" customWidth="1"/>
    <col min="10757" max="10757" width="8.33203125" style="21" customWidth="1"/>
    <col min="10758" max="10758" width="13.33203125" style="21" customWidth="1"/>
    <col min="10759" max="10759" width="41.109375" style="21" customWidth="1"/>
    <col min="10760" max="10760" width="4.88671875" style="21" customWidth="1"/>
    <col min="10761" max="11009" width="9" style="21"/>
    <col min="11010" max="11010" width="1.6640625" style="21" customWidth="1"/>
    <col min="11011" max="11011" width="2.44140625" style="21" customWidth="1"/>
    <col min="11012" max="11012" width="17.6640625" style="21" customWidth="1"/>
    <col min="11013" max="11013" width="8.33203125" style="21" customWidth="1"/>
    <col min="11014" max="11014" width="13.33203125" style="21" customWidth="1"/>
    <col min="11015" max="11015" width="41.109375" style="21" customWidth="1"/>
    <col min="11016" max="11016" width="4.88671875" style="21" customWidth="1"/>
    <col min="11017" max="11265" width="9" style="21"/>
    <col min="11266" max="11266" width="1.6640625" style="21" customWidth="1"/>
    <col min="11267" max="11267" width="2.44140625" style="21" customWidth="1"/>
    <col min="11268" max="11268" width="17.6640625" style="21" customWidth="1"/>
    <col min="11269" max="11269" width="8.33203125" style="21" customWidth="1"/>
    <col min="11270" max="11270" width="13.33203125" style="21" customWidth="1"/>
    <col min="11271" max="11271" width="41.109375" style="21" customWidth="1"/>
    <col min="11272" max="11272" width="4.88671875" style="21" customWidth="1"/>
    <col min="11273" max="11521" width="9" style="21"/>
    <col min="11522" max="11522" width="1.6640625" style="21" customWidth="1"/>
    <col min="11523" max="11523" width="2.44140625" style="21" customWidth="1"/>
    <col min="11524" max="11524" width="17.6640625" style="21" customWidth="1"/>
    <col min="11525" max="11525" width="8.33203125" style="21" customWidth="1"/>
    <col min="11526" max="11526" width="13.33203125" style="21" customWidth="1"/>
    <col min="11527" max="11527" width="41.109375" style="21" customWidth="1"/>
    <col min="11528" max="11528" width="4.88671875" style="21" customWidth="1"/>
    <col min="11529" max="11777" width="9" style="21"/>
    <col min="11778" max="11778" width="1.6640625" style="21" customWidth="1"/>
    <col min="11779" max="11779" width="2.44140625" style="21" customWidth="1"/>
    <col min="11780" max="11780" width="17.6640625" style="21" customWidth="1"/>
    <col min="11781" max="11781" width="8.33203125" style="21" customWidth="1"/>
    <col min="11782" max="11782" width="13.33203125" style="21" customWidth="1"/>
    <col min="11783" max="11783" width="41.109375" style="21" customWidth="1"/>
    <col min="11784" max="11784" width="4.88671875" style="21" customWidth="1"/>
    <col min="11785" max="12033" width="9" style="21"/>
    <col min="12034" max="12034" width="1.6640625" style="21" customWidth="1"/>
    <col min="12035" max="12035" width="2.44140625" style="21" customWidth="1"/>
    <col min="12036" max="12036" width="17.6640625" style="21" customWidth="1"/>
    <col min="12037" max="12037" width="8.33203125" style="21" customWidth="1"/>
    <col min="12038" max="12038" width="13.33203125" style="21" customWidth="1"/>
    <col min="12039" max="12039" width="41.109375" style="21" customWidth="1"/>
    <col min="12040" max="12040" width="4.88671875" style="21" customWidth="1"/>
    <col min="12041" max="12289" width="9" style="21"/>
    <col min="12290" max="12290" width="1.6640625" style="21" customWidth="1"/>
    <col min="12291" max="12291" width="2.44140625" style="21" customWidth="1"/>
    <col min="12292" max="12292" width="17.6640625" style="21" customWidth="1"/>
    <col min="12293" max="12293" width="8.33203125" style="21" customWidth="1"/>
    <col min="12294" max="12294" width="13.33203125" style="21" customWidth="1"/>
    <col min="12295" max="12295" width="41.109375" style="21" customWidth="1"/>
    <col min="12296" max="12296" width="4.88671875" style="21" customWidth="1"/>
    <col min="12297" max="12545" width="9" style="21"/>
    <col min="12546" max="12546" width="1.6640625" style="21" customWidth="1"/>
    <col min="12547" max="12547" width="2.44140625" style="21" customWidth="1"/>
    <col min="12548" max="12548" width="17.6640625" style="21" customWidth="1"/>
    <col min="12549" max="12549" width="8.33203125" style="21" customWidth="1"/>
    <col min="12550" max="12550" width="13.33203125" style="21" customWidth="1"/>
    <col min="12551" max="12551" width="41.109375" style="21" customWidth="1"/>
    <col min="12552" max="12552" width="4.88671875" style="21" customWidth="1"/>
    <col min="12553" max="12801" width="9" style="21"/>
    <col min="12802" max="12802" width="1.6640625" style="21" customWidth="1"/>
    <col min="12803" max="12803" width="2.44140625" style="21" customWidth="1"/>
    <col min="12804" max="12804" width="17.6640625" style="21" customWidth="1"/>
    <col min="12805" max="12805" width="8.33203125" style="21" customWidth="1"/>
    <col min="12806" max="12806" width="13.33203125" style="21" customWidth="1"/>
    <col min="12807" max="12807" width="41.109375" style="21" customWidth="1"/>
    <col min="12808" max="12808" width="4.88671875" style="21" customWidth="1"/>
    <col min="12809" max="13057" width="9" style="21"/>
    <col min="13058" max="13058" width="1.6640625" style="21" customWidth="1"/>
    <col min="13059" max="13059" width="2.44140625" style="21" customWidth="1"/>
    <col min="13060" max="13060" width="17.6640625" style="21" customWidth="1"/>
    <col min="13061" max="13061" width="8.33203125" style="21" customWidth="1"/>
    <col min="13062" max="13062" width="13.33203125" style="21" customWidth="1"/>
    <col min="13063" max="13063" width="41.109375" style="21" customWidth="1"/>
    <col min="13064" max="13064" width="4.88671875" style="21" customWidth="1"/>
    <col min="13065" max="13313" width="9" style="21"/>
    <col min="13314" max="13314" width="1.6640625" style="21" customWidth="1"/>
    <col min="13315" max="13315" width="2.44140625" style="21" customWidth="1"/>
    <col min="13316" max="13316" width="17.6640625" style="21" customWidth="1"/>
    <col min="13317" max="13317" width="8.33203125" style="21" customWidth="1"/>
    <col min="13318" max="13318" width="13.33203125" style="21" customWidth="1"/>
    <col min="13319" max="13319" width="41.109375" style="21" customWidth="1"/>
    <col min="13320" max="13320" width="4.88671875" style="21" customWidth="1"/>
    <col min="13321" max="13569" width="9" style="21"/>
    <col min="13570" max="13570" width="1.6640625" style="21" customWidth="1"/>
    <col min="13571" max="13571" width="2.44140625" style="21" customWidth="1"/>
    <col min="13572" max="13572" width="17.6640625" style="21" customWidth="1"/>
    <col min="13573" max="13573" width="8.33203125" style="21" customWidth="1"/>
    <col min="13574" max="13574" width="13.33203125" style="21" customWidth="1"/>
    <col min="13575" max="13575" width="41.109375" style="21" customWidth="1"/>
    <col min="13576" max="13576" width="4.88671875" style="21" customWidth="1"/>
    <col min="13577" max="13825" width="9" style="21"/>
    <col min="13826" max="13826" width="1.6640625" style="21" customWidth="1"/>
    <col min="13827" max="13827" width="2.44140625" style="21" customWidth="1"/>
    <col min="13828" max="13828" width="17.6640625" style="21" customWidth="1"/>
    <col min="13829" max="13829" width="8.33203125" style="21" customWidth="1"/>
    <col min="13830" max="13830" width="13.33203125" style="21" customWidth="1"/>
    <col min="13831" max="13831" width="41.109375" style="21" customWidth="1"/>
    <col min="13832" max="13832" width="4.88671875" style="21" customWidth="1"/>
    <col min="13833" max="14081" width="9" style="21"/>
    <col min="14082" max="14082" width="1.6640625" style="21" customWidth="1"/>
    <col min="14083" max="14083" width="2.44140625" style="21" customWidth="1"/>
    <col min="14084" max="14084" width="17.6640625" style="21" customWidth="1"/>
    <col min="14085" max="14085" width="8.33203125" style="21" customWidth="1"/>
    <col min="14086" max="14086" width="13.33203125" style="21" customWidth="1"/>
    <col min="14087" max="14087" width="41.109375" style="21" customWidth="1"/>
    <col min="14088" max="14088" width="4.88671875" style="21" customWidth="1"/>
    <col min="14089" max="14337" width="9" style="21"/>
    <col min="14338" max="14338" width="1.6640625" style="21" customWidth="1"/>
    <col min="14339" max="14339" width="2.44140625" style="21" customWidth="1"/>
    <col min="14340" max="14340" width="17.6640625" style="21" customWidth="1"/>
    <col min="14341" max="14341" width="8.33203125" style="21" customWidth="1"/>
    <col min="14342" max="14342" width="13.33203125" style="21" customWidth="1"/>
    <col min="14343" max="14343" width="41.109375" style="21" customWidth="1"/>
    <col min="14344" max="14344" width="4.88671875" style="21" customWidth="1"/>
    <col min="14345" max="14593" width="9" style="21"/>
    <col min="14594" max="14594" width="1.6640625" style="21" customWidth="1"/>
    <col min="14595" max="14595" width="2.44140625" style="21" customWidth="1"/>
    <col min="14596" max="14596" width="17.6640625" style="21" customWidth="1"/>
    <col min="14597" max="14597" width="8.33203125" style="21" customWidth="1"/>
    <col min="14598" max="14598" width="13.33203125" style="21" customWidth="1"/>
    <col min="14599" max="14599" width="41.109375" style="21" customWidth="1"/>
    <col min="14600" max="14600" width="4.88671875" style="21" customWidth="1"/>
    <col min="14601" max="14849" width="9" style="21"/>
    <col min="14850" max="14850" width="1.6640625" style="21" customWidth="1"/>
    <col min="14851" max="14851" width="2.44140625" style="21" customWidth="1"/>
    <col min="14852" max="14852" width="17.6640625" style="21" customWidth="1"/>
    <col min="14853" max="14853" width="8.33203125" style="21" customWidth="1"/>
    <col min="14854" max="14854" width="13.33203125" style="21" customWidth="1"/>
    <col min="14855" max="14855" width="41.109375" style="21" customWidth="1"/>
    <col min="14856" max="14856" width="4.88671875" style="21" customWidth="1"/>
    <col min="14857" max="15105" width="9" style="21"/>
    <col min="15106" max="15106" width="1.6640625" style="21" customWidth="1"/>
    <col min="15107" max="15107" width="2.44140625" style="21" customWidth="1"/>
    <col min="15108" max="15108" width="17.6640625" style="21" customWidth="1"/>
    <col min="15109" max="15109" width="8.33203125" style="21" customWidth="1"/>
    <col min="15110" max="15110" width="13.33203125" style="21" customWidth="1"/>
    <col min="15111" max="15111" width="41.109375" style="21" customWidth="1"/>
    <col min="15112" max="15112" width="4.88671875" style="21" customWidth="1"/>
    <col min="15113" max="15361" width="9" style="21"/>
    <col min="15362" max="15362" width="1.6640625" style="21" customWidth="1"/>
    <col min="15363" max="15363" width="2.44140625" style="21" customWidth="1"/>
    <col min="15364" max="15364" width="17.6640625" style="21" customWidth="1"/>
    <col min="15365" max="15365" width="8.33203125" style="21" customWidth="1"/>
    <col min="15366" max="15366" width="13.33203125" style="21" customWidth="1"/>
    <col min="15367" max="15367" width="41.109375" style="21" customWidth="1"/>
    <col min="15368" max="15368" width="4.88671875" style="21" customWidth="1"/>
    <col min="15369" max="15617" width="9" style="21"/>
    <col min="15618" max="15618" width="1.6640625" style="21" customWidth="1"/>
    <col min="15619" max="15619" width="2.44140625" style="21" customWidth="1"/>
    <col min="15620" max="15620" width="17.6640625" style="21" customWidth="1"/>
    <col min="15621" max="15621" width="8.33203125" style="21" customWidth="1"/>
    <col min="15622" max="15622" width="13.33203125" style="21" customWidth="1"/>
    <col min="15623" max="15623" width="41.109375" style="21" customWidth="1"/>
    <col min="15624" max="15624" width="4.88671875" style="21" customWidth="1"/>
    <col min="15625" max="15873" width="9" style="21"/>
    <col min="15874" max="15874" width="1.6640625" style="21" customWidth="1"/>
    <col min="15875" max="15875" width="2.44140625" style="21" customWidth="1"/>
    <col min="15876" max="15876" width="17.6640625" style="21" customWidth="1"/>
    <col min="15877" max="15877" width="8.33203125" style="21" customWidth="1"/>
    <col min="15878" max="15878" width="13.33203125" style="21" customWidth="1"/>
    <col min="15879" max="15879" width="41.109375" style="21" customWidth="1"/>
    <col min="15880" max="15880" width="4.88671875" style="21" customWidth="1"/>
    <col min="15881" max="16129" width="9" style="21"/>
    <col min="16130" max="16130" width="1.6640625" style="21" customWidth="1"/>
    <col min="16131" max="16131" width="2.44140625" style="21" customWidth="1"/>
    <col min="16132" max="16132" width="17.6640625" style="21" customWidth="1"/>
    <col min="16133" max="16133" width="8.33203125" style="21" customWidth="1"/>
    <col min="16134" max="16134" width="13.33203125" style="21" customWidth="1"/>
    <col min="16135" max="16135" width="41.109375" style="21" customWidth="1"/>
    <col min="16136" max="16136" width="4.88671875" style="21" customWidth="1"/>
    <col min="16137" max="16384" width="9" style="21"/>
  </cols>
  <sheetData>
    <row r="1" spans="1:8" ht="12.75" customHeight="1">
      <c r="A1" s="216"/>
      <c r="B1" s="216"/>
      <c r="C1" s="217"/>
      <c r="D1" s="217"/>
      <c r="E1" s="217"/>
      <c r="F1" s="217"/>
      <c r="G1" s="217"/>
      <c r="H1" s="216"/>
    </row>
    <row r="2" spans="1:8" ht="30.75" customHeight="1">
      <c r="A2" s="216"/>
      <c r="B2" s="218"/>
      <c r="C2" s="219"/>
      <c r="D2" s="219"/>
      <c r="E2" s="219"/>
      <c r="F2" s="219"/>
      <c r="G2" s="220" t="s">
        <v>329</v>
      </c>
      <c r="H2" s="221"/>
    </row>
    <row r="3" spans="1:8" ht="14.4">
      <c r="A3" s="216"/>
      <c r="B3" s="222"/>
      <c r="C3" s="223"/>
      <c r="D3" s="223"/>
      <c r="E3" s="223"/>
      <c r="F3" s="223"/>
      <c r="G3" s="223"/>
      <c r="H3" s="224"/>
    </row>
    <row r="4" spans="1:8" ht="19.2">
      <c r="A4" s="216"/>
      <c r="B4" s="222"/>
      <c r="E4" s="225" t="s">
        <v>231</v>
      </c>
      <c r="F4" s="225"/>
      <c r="G4" s="225"/>
      <c r="H4" s="224"/>
    </row>
    <row r="5" spans="1:8" ht="14.4">
      <c r="A5" s="216"/>
      <c r="B5" s="222"/>
      <c r="C5" s="223"/>
      <c r="D5" s="223"/>
      <c r="E5" s="223"/>
      <c r="F5" s="223"/>
      <c r="G5" s="223"/>
      <c r="H5" s="224"/>
    </row>
    <row r="6" spans="1:8" ht="45.75" customHeight="1">
      <c r="A6" s="216"/>
      <c r="B6" s="222"/>
      <c r="C6" s="223"/>
      <c r="D6" s="223"/>
      <c r="E6" s="223"/>
      <c r="F6" s="223"/>
      <c r="G6" s="223"/>
      <c r="H6" s="224"/>
    </row>
    <row r="7" spans="1:8" ht="14.4">
      <c r="A7" s="216"/>
      <c r="B7" s="222"/>
      <c r="E7" s="226" t="s">
        <v>232</v>
      </c>
      <c r="F7" s="226"/>
      <c r="G7" s="226"/>
      <c r="H7" s="224"/>
    </row>
    <row r="8" spans="1:8" ht="14.4">
      <c r="A8" s="216"/>
      <c r="B8" s="222"/>
      <c r="C8" s="223"/>
      <c r="D8" s="223"/>
      <c r="E8" s="223"/>
      <c r="F8" s="223"/>
      <c r="G8" s="223"/>
      <c r="H8" s="224"/>
    </row>
    <row r="9" spans="1:8" ht="14.4">
      <c r="A9" s="216"/>
      <c r="B9" s="222"/>
      <c r="E9" s="227" t="s">
        <v>233</v>
      </c>
      <c r="F9" s="862"/>
      <c r="G9" s="862"/>
      <c r="H9" s="224"/>
    </row>
    <row r="10" spans="1:8" ht="14.4">
      <c r="A10" s="216"/>
      <c r="B10" s="222"/>
      <c r="C10" s="223"/>
      <c r="D10" s="223"/>
      <c r="E10" s="228"/>
      <c r="F10" s="866"/>
      <c r="G10" s="866"/>
      <c r="H10" s="224"/>
    </row>
    <row r="11" spans="1:8" ht="14.4">
      <c r="A11" s="216"/>
      <c r="B11" s="222"/>
      <c r="C11" s="223"/>
      <c r="D11" s="223"/>
      <c r="E11" s="227"/>
      <c r="F11" s="227"/>
      <c r="G11" s="223"/>
      <c r="H11" s="224"/>
    </row>
    <row r="12" spans="1:8" ht="14.4">
      <c r="A12" s="216"/>
      <c r="B12" s="222"/>
      <c r="E12" s="227" t="s">
        <v>234</v>
      </c>
      <c r="F12" s="862" t="s">
        <v>235</v>
      </c>
      <c r="G12" s="862"/>
      <c r="H12" s="229"/>
    </row>
    <row r="13" spans="1:8" ht="14.4">
      <c r="A13" s="216"/>
      <c r="B13" s="222"/>
      <c r="C13" s="223"/>
      <c r="D13" s="223"/>
      <c r="E13" s="223"/>
      <c r="F13" s="223"/>
      <c r="G13" s="223"/>
      <c r="H13" s="224"/>
    </row>
    <row r="14" spans="1:8" ht="14.4">
      <c r="A14" s="216"/>
      <c r="B14" s="222"/>
      <c r="C14" s="223"/>
      <c r="D14" s="223"/>
      <c r="E14" s="223"/>
      <c r="F14" s="223"/>
      <c r="G14" s="223"/>
      <c r="H14" s="224"/>
    </row>
    <row r="15" spans="1:8" ht="14.4">
      <c r="A15" s="216"/>
      <c r="B15" s="222"/>
      <c r="C15" s="223"/>
      <c r="D15" s="223"/>
      <c r="E15" s="227" t="s">
        <v>236</v>
      </c>
      <c r="F15" s="227"/>
      <c r="G15" s="223"/>
      <c r="H15" s="224"/>
    </row>
    <row r="16" spans="1:8" ht="14.4">
      <c r="A16" s="216"/>
      <c r="B16" s="222"/>
      <c r="C16" s="223"/>
      <c r="D16" s="223"/>
      <c r="E16" s="227" t="s">
        <v>363</v>
      </c>
      <c r="F16" s="223"/>
      <c r="G16" s="223"/>
      <c r="H16" s="224"/>
    </row>
    <row r="17" spans="1:8" ht="14.4">
      <c r="A17" s="216"/>
      <c r="B17" s="222"/>
      <c r="C17" s="223"/>
      <c r="D17" s="223"/>
      <c r="E17" s="223"/>
      <c r="F17" s="223"/>
      <c r="G17" s="223"/>
      <c r="H17" s="224"/>
    </row>
    <row r="18" spans="1:8" ht="14.4">
      <c r="A18" s="216"/>
      <c r="B18" s="222"/>
      <c r="C18" s="223"/>
      <c r="D18" s="223"/>
      <c r="E18" s="223"/>
      <c r="F18" s="223"/>
      <c r="G18" s="223"/>
      <c r="H18" s="224"/>
    </row>
    <row r="19" spans="1:8" ht="27" customHeight="1">
      <c r="A19" s="216"/>
      <c r="B19" s="222"/>
      <c r="C19" s="223"/>
      <c r="D19" s="223"/>
      <c r="E19" s="273"/>
      <c r="F19" s="273" t="s">
        <v>362</v>
      </c>
      <c r="G19" s="230"/>
      <c r="H19" s="224" t="s">
        <v>237</v>
      </c>
    </row>
    <row r="20" spans="1:8" ht="35.25" customHeight="1">
      <c r="A20" s="216"/>
      <c r="B20" s="222"/>
      <c r="C20" s="223"/>
      <c r="D20" s="223"/>
      <c r="E20" s="223"/>
      <c r="F20" s="223"/>
      <c r="G20" s="223"/>
      <c r="H20" s="224"/>
    </row>
    <row r="21" spans="1:8" ht="21.6" customHeight="1">
      <c r="A21" s="216"/>
      <c r="B21" s="859" t="s">
        <v>238</v>
      </c>
      <c r="C21" s="860"/>
      <c r="D21" s="860"/>
      <c r="E21" s="860"/>
      <c r="F21" s="860"/>
      <c r="G21" s="860"/>
      <c r="H21" s="861"/>
    </row>
    <row r="22" spans="1:8" ht="21.6" customHeight="1">
      <c r="A22" s="216"/>
      <c r="B22" s="222"/>
      <c r="C22" s="223"/>
      <c r="D22" s="223"/>
      <c r="E22" s="223"/>
      <c r="F22" s="223"/>
      <c r="G22" s="223"/>
      <c r="H22" s="224"/>
    </row>
    <row r="23" spans="1:8" ht="33.6" customHeight="1">
      <c r="A23" s="216"/>
      <c r="B23" s="222"/>
      <c r="C23" s="223"/>
      <c r="D23" s="223"/>
      <c r="E23" s="223"/>
      <c r="F23" s="223"/>
      <c r="G23" s="223"/>
      <c r="H23" s="224"/>
    </row>
    <row r="24" spans="1:8" ht="14.4">
      <c r="A24" s="216"/>
      <c r="B24" s="222"/>
      <c r="C24" s="862" t="s">
        <v>239</v>
      </c>
      <c r="D24" s="862"/>
      <c r="E24" s="862"/>
      <c r="F24" s="862"/>
      <c r="G24" s="862"/>
      <c r="H24" s="224"/>
    </row>
    <row r="25" spans="1:8" ht="39.75" customHeight="1">
      <c r="A25" s="216"/>
      <c r="B25" s="222"/>
      <c r="C25" s="223"/>
      <c r="D25" s="223"/>
      <c r="E25" s="223"/>
      <c r="F25" s="223"/>
      <c r="G25" s="223"/>
      <c r="H25" s="224"/>
    </row>
    <row r="26" spans="1:8" ht="68.25" customHeight="1">
      <c r="A26" s="216"/>
      <c r="B26" s="222"/>
      <c r="C26" s="231" t="s">
        <v>240</v>
      </c>
      <c r="D26" s="863" t="s">
        <v>23</v>
      </c>
      <c r="E26" s="864"/>
      <c r="F26" s="864"/>
      <c r="G26" s="865"/>
      <c r="H26" s="224"/>
    </row>
    <row r="27" spans="1:8" ht="24" customHeight="1">
      <c r="A27" s="216"/>
      <c r="B27" s="222"/>
      <c r="C27" s="232"/>
      <c r="D27" s="232"/>
      <c r="E27" s="232"/>
      <c r="F27" s="232"/>
      <c r="G27" s="232"/>
      <c r="H27" s="224"/>
    </row>
    <row r="28" spans="1:8" ht="66.75" customHeight="1">
      <c r="A28" s="216"/>
      <c r="B28" s="233"/>
      <c r="C28" s="234"/>
      <c r="D28" s="234"/>
      <c r="E28" s="234"/>
      <c r="F28" s="234"/>
      <c r="G28" s="234"/>
      <c r="H28" s="235"/>
    </row>
    <row r="29" spans="1:8">
      <c r="A29" s="216"/>
      <c r="B29" s="216"/>
      <c r="C29" s="216"/>
      <c r="D29" s="216"/>
      <c r="E29" s="216"/>
      <c r="F29" s="216"/>
      <c r="G29" s="216"/>
      <c r="H29" s="216"/>
    </row>
    <row r="30" spans="1:8" ht="23.25" customHeight="1">
      <c r="A30" s="216"/>
      <c r="B30" s="216" t="s">
        <v>241</v>
      </c>
      <c r="C30" s="216"/>
      <c r="D30" s="216"/>
      <c r="E30" s="216"/>
      <c r="F30" s="216"/>
      <c r="G30" s="216"/>
      <c r="H30" s="216"/>
    </row>
    <row r="31" spans="1:8">
      <c r="A31" s="216"/>
      <c r="B31" s="216" t="s">
        <v>242</v>
      </c>
      <c r="C31" s="216"/>
      <c r="D31" s="216"/>
      <c r="E31" s="216"/>
      <c r="F31" s="216"/>
      <c r="G31" s="216"/>
      <c r="H31" s="216"/>
    </row>
    <row r="32" spans="1:8">
      <c r="A32" s="216"/>
      <c r="B32" s="216"/>
      <c r="C32" s="216" t="s">
        <v>243</v>
      </c>
      <c r="D32" s="216"/>
      <c r="E32" s="216"/>
      <c r="F32" s="216"/>
      <c r="G32" s="216"/>
      <c r="H32" s="216"/>
    </row>
    <row r="33" spans="1:8">
      <c r="A33" s="216"/>
      <c r="B33" s="216"/>
      <c r="C33" s="216"/>
      <c r="D33" s="216"/>
      <c r="E33" s="216"/>
      <c r="F33" s="216"/>
      <c r="G33" s="216"/>
      <c r="H33" s="216"/>
    </row>
  </sheetData>
  <mergeCells count="6">
    <mergeCell ref="B21:H21"/>
    <mergeCell ref="C24:G24"/>
    <mergeCell ref="D26:G26"/>
    <mergeCell ref="F9:G9"/>
    <mergeCell ref="F12:G12"/>
    <mergeCell ref="F10:G10"/>
  </mergeCells>
  <phoneticPr fontId="3"/>
  <pageMargins left="0.98425196850393704" right="0.31" top="0.98425196850393704" bottom="0.76"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会社情報等入力</vt:lpstr>
      <vt:lpstr>対象者入力用</vt:lpstr>
      <vt:lpstr>給付券申請</vt:lpstr>
      <vt:lpstr>理由書(表）</vt:lpstr>
      <vt:lpstr>理由書（裏）</vt:lpstr>
      <vt:lpstr>支給申請</vt:lpstr>
      <vt:lpstr>支給申請(償還）</vt:lpstr>
      <vt:lpstr>委任状・誓約書</vt:lpstr>
      <vt:lpstr>改修承諾書</vt:lpstr>
      <vt:lpstr>写真(任意)</vt:lpstr>
      <vt:lpstr>改修事業所登録変更</vt:lpstr>
      <vt:lpstr>業務概要届</vt:lpstr>
      <vt:lpstr>休廃止届(改修</vt:lpstr>
      <vt:lpstr>各チェックシート</vt:lpstr>
      <vt:lpstr>改修事業所登録変更!Print_Area</vt:lpstr>
      <vt:lpstr>各チェックシート!Print_Area</vt:lpstr>
      <vt:lpstr>業務概要届!Print_Area</vt:lpstr>
      <vt:lpstr>'写真(任意)'!Print_Area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 直史</dc:creator>
  <cp:lastModifiedBy>藤本 直史</cp:lastModifiedBy>
  <cp:lastPrinted>2021-03-23T02:14:40Z</cp:lastPrinted>
  <dcterms:created xsi:type="dcterms:W3CDTF">2015-07-06T06:51:51Z</dcterms:created>
  <dcterms:modified xsi:type="dcterms:W3CDTF">2024-09-13T05:13:40Z</dcterms:modified>
</cp:coreProperties>
</file>